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Rešerše" sheetId="2" r:id="rId5"/>
    <sheet state="visible" name="Souhrnná kalkulace" sheetId="3" r:id="rId6"/>
    <sheet state="visible" name="Dílčí výpočty I. Emise skládkov" sheetId="4" r:id="rId7"/>
    <sheet state="visible" name="Dílčí výpočty II. Plýtvání zdro" sheetId="5" r:id="rId8"/>
    <sheet state="visible" name="Dílčí výpočty III. Inflation ad" sheetId="6" r:id="rId9"/>
    <sheet state="visible" name="Pomocná data I. Produkce a zpra" sheetId="7" r:id="rId10"/>
    <sheet state="visible" name="Pomocná data II. Výkupní cena p" sheetId="8" r:id="rId11"/>
  </sheets>
  <definedNames/>
  <calcPr/>
</workbook>
</file>

<file path=xl/sharedStrings.xml><?xml version="1.0" encoding="utf-8"?>
<sst xmlns="http://schemas.openxmlformats.org/spreadsheetml/2006/main" count="314" uniqueCount="205">
  <si>
    <t>Neefektivní nakládání s odpady</t>
  </si>
  <si>
    <t>Odkaz na textový popis náhledového vyčíslení</t>
  </si>
  <si>
    <t>Datum poslední úpravy:</t>
  </si>
  <si>
    <t>3.1.2023</t>
  </si>
  <si>
    <t>Obsah dokumentu</t>
  </si>
  <si>
    <t>List</t>
  </si>
  <si>
    <t>Popis</t>
  </si>
  <si>
    <t>Náhledové vyčíslení</t>
  </si>
  <si>
    <t>Sourhnná kalkulace</t>
  </si>
  <si>
    <t>Sumář výpočtu dle jednotlivých dílčích dopadů</t>
  </si>
  <si>
    <t>Dílčí výpočty</t>
  </si>
  <si>
    <t>I.: Emise skládkového plynu</t>
  </si>
  <si>
    <t xml:space="preserve">Monetizace metanových emisí </t>
  </si>
  <si>
    <t xml:space="preserve">II.: Plýtvání zdroji </t>
  </si>
  <si>
    <t xml:space="preserve">Vyčíslení hodnot plýtvaných zdrojů </t>
  </si>
  <si>
    <t>III.: Inflation adjustment - Carbon</t>
  </si>
  <si>
    <t>Úprava hodnot o inflaci</t>
  </si>
  <si>
    <t>Pomocná data</t>
  </si>
  <si>
    <t>I.: Produkce a zpracování KO</t>
  </si>
  <si>
    <t xml:space="preserve">ISOH data produkce komunálního odpadu </t>
  </si>
  <si>
    <t>II.: Výkupní cena papíru</t>
  </si>
  <si>
    <t>Historický vývoj výkupních cen směsného papíru</t>
  </si>
  <si>
    <t>Rešerše</t>
  </si>
  <si>
    <t xml:space="preserve">Konzultované zdroje </t>
  </si>
  <si>
    <t xml:space="preserve">Výsledek/Poznámka </t>
  </si>
  <si>
    <t>ISHO</t>
  </si>
  <si>
    <t>EUROSTAT:Municipal waste by waste management operations</t>
  </si>
  <si>
    <t>EPA, 2020: Documentation for Greenhouse Gas Emission and
Energy Factors Used in the Waste Reduction Model (WARM)</t>
  </si>
  <si>
    <t>EPA, Greenhouse Gas Equivalencies Calculator</t>
  </si>
  <si>
    <t>EESI, 2013: Fact Sheet | Landfill Methane</t>
  </si>
  <si>
    <t>Množství LFG emitovaného za rok</t>
  </si>
  <si>
    <t xml:space="preserve">OECD, 2012: Working Group on Waste Prevention and Recycling </t>
  </si>
  <si>
    <t>OECD předpoklad 1 tuna odpadu = 0.25 tuny CO2eq LFG</t>
  </si>
  <si>
    <t>Žáková, 2009: Skládkový plyn</t>
  </si>
  <si>
    <t>Z 1 tuny odpadu 100-300 m3 LFG</t>
  </si>
  <si>
    <t>Celkové náklady neefektivního nakládání s odpady</t>
  </si>
  <si>
    <t>Jednotka</t>
  </si>
  <si>
    <t>Poznámka</t>
  </si>
  <si>
    <t>Zdroj</t>
  </si>
  <si>
    <t>Nadměrné skládkování</t>
  </si>
  <si>
    <t>Podíl skládkování na celku</t>
  </si>
  <si>
    <t>výpočet ČP</t>
  </si>
  <si>
    <t>Průměrný podíl skládkování v EU</t>
  </si>
  <si>
    <t>Eurostat</t>
  </si>
  <si>
    <t>Nadbytečné skládkování nad EU průměrem</t>
  </si>
  <si>
    <t>Množství "extra" skládkovaného KO</t>
  </si>
  <si>
    <t>t</t>
  </si>
  <si>
    <t>Hodnota se dále propisuje</t>
  </si>
  <si>
    <t>Rezerva na rekultivaci/sanaci</t>
  </si>
  <si>
    <t>Výše sazby</t>
  </si>
  <si>
    <t>Kč/t</t>
  </si>
  <si>
    <t>§40 Zákona o odpadech</t>
  </si>
  <si>
    <t>"Extra" náklady na rezervy (v Kč)</t>
  </si>
  <si>
    <t>Emise skládkového plynu</t>
  </si>
  <si>
    <t>viz sheet Emise skládkového plynu</t>
  </si>
  <si>
    <t>Objem předešlého metanu</t>
  </si>
  <si>
    <t>m3</t>
  </si>
  <si>
    <t>Harmonizovaný předpoklad: obsah metanu 50 %</t>
  </si>
  <si>
    <t>Převod minimální hmotnosti na CO2 ekvivalent</t>
  </si>
  <si>
    <t>Převod maximální hmotnosti na CO2 ekvivalent</t>
  </si>
  <si>
    <t>Monetární hodnota emisí oxidu uhličitého</t>
  </si>
  <si>
    <t>Spodní hodnota monetizace metanových emisí</t>
  </si>
  <si>
    <t>Kč</t>
  </si>
  <si>
    <t>Střední hodnota monetizace metanových emisí</t>
  </si>
  <si>
    <t>Horní hodnota monetizace metanových emisí</t>
  </si>
  <si>
    <t>Plýtvání zdroji</t>
  </si>
  <si>
    <t>viz sheet Plýtvání zdroji</t>
  </si>
  <si>
    <t>Hodnota potenciálně využitelného kovu</t>
  </si>
  <si>
    <t>Hodnota potenciálně využitelného plastu</t>
  </si>
  <si>
    <t>Hodnota potenciálně využitelného papíru</t>
  </si>
  <si>
    <t>Plýtvání zdroji celkem</t>
  </si>
  <si>
    <t>Celkové náklady neefektivního nakládání s odpady - spodní hodnota</t>
  </si>
  <si>
    <t xml:space="preserve">Kč </t>
  </si>
  <si>
    <t>Celkové náklady neefektivního nakládání s odpady - průměrná hodnota</t>
  </si>
  <si>
    <t xml:space="preserve">Celkové náklady neefektivního nakládání s odpady - horní hodnota </t>
  </si>
  <si>
    <t>Hmotnost "extra" skládkovaného KO</t>
  </si>
  <si>
    <t>Objem plynu vygenerovaného komunálním odpadem</t>
  </si>
  <si>
    <t>m3/t</t>
  </si>
  <si>
    <t>Spodní hranice, shodující se s dalšími zdroji</t>
  </si>
  <si>
    <t>Žáková, 2009, str. 9</t>
  </si>
  <si>
    <t>Objem předešlého skládkového plynu</t>
  </si>
  <si>
    <t>Korekce o technologie zachytávání a využití</t>
  </si>
  <si>
    <t>Minimální objem nezachyceného metanu</t>
  </si>
  <si>
    <t>Spodní varianta: účinnost zachytávání 70 %</t>
  </si>
  <si>
    <t>Maximální objem nezachyceného metanu</t>
  </si>
  <si>
    <t>Horní varianta: účinnost zachytávání 50 %</t>
  </si>
  <si>
    <t>Převod na hmotnost</t>
  </si>
  <si>
    <t>Minimální hmotnost nezachyceného metanu</t>
  </si>
  <si>
    <t>Maximální hmotnost nezachyceného metanu</t>
  </si>
  <si>
    <t>Převod na ekvivalent CO2</t>
  </si>
  <si>
    <t>Převodový faktor metanu na oxid uhličitý</t>
  </si>
  <si>
    <t>-násobek</t>
  </si>
  <si>
    <t>EPA, 2023</t>
  </si>
  <si>
    <t>Monetizace</t>
  </si>
  <si>
    <t xml:space="preserve">Stínová cena dle metodiky EIB používané v roce 2023 </t>
  </si>
  <si>
    <t>EIB, 2023</t>
  </si>
  <si>
    <t>Minimální hodnota CO2 ekvivalentních emisí metanu</t>
  </si>
  <si>
    <t>Maximální hodnota CO2 ekvivalentních emisí metanu</t>
  </si>
  <si>
    <t>Celková produkce komunální odpad</t>
  </si>
  <si>
    <t>ISOH sestava 4.01</t>
  </si>
  <si>
    <t>z toho: SKO</t>
  </si>
  <si>
    <t>ISOH sestava 4.22</t>
  </si>
  <si>
    <t>Dodatečně využitelný kov - hliníkové plechovky</t>
  </si>
  <si>
    <t>Hmotnost využitelného kovu na SKO</t>
  </si>
  <si>
    <t>Stanoveno na základě šetření INCIEN</t>
  </si>
  <si>
    <t>Expertní odhady na základě poměru prodaných a již recyklovaných plechovek</t>
  </si>
  <si>
    <t>Průměrná výkupní cena smíšeného kovu</t>
  </si>
  <si>
    <t>Referenční cena INCIEN</t>
  </si>
  <si>
    <t>Dodatečně využitelný plast - PET lahve</t>
  </si>
  <si>
    <t>Hmotnost využitelného plastu na SKO</t>
  </si>
  <si>
    <t>Odhad střední hodnoty na základě analýz směsného komunálního odpadu INCIEN</t>
  </si>
  <si>
    <t>Průměrná výkupní cena smíšeného plastu</t>
  </si>
  <si>
    <t>Dodatečně využitelný papír</t>
  </si>
  <si>
    <t>Podíl využitelného papíru na směsném komunálním odpadu</t>
  </si>
  <si>
    <t>Odhadováno jako 2/3 podílu dle šetření z 2022</t>
  </si>
  <si>
    <t>Výsledky průměrného složení směsného komunálního odpadu v ČR 2022</t>
  </si>
  <si>
    <t>Hmotnost využitelného papíru na SKO</t>
  </si>
  <si>
    <t>Průměrná výkupní cena smíšeného papíru</t>
  </si>
  <si>
    <t>Mediánová hodnota z let 2017-2023 upravena o inflaci</t>
  </si>
  <si>
    <t>Odhad ČP na základě tržního průzkumu</t>
  </si>
  <si>
    <t>ČP PRICE CONVERTOR - CARBON</t>
  </si>
  <si>
    <t xml:space="preserve">Zdroj: </t>
  </si>
  <si>
    <t>The Economic Appraisal of Investment Projects at the EIB - 2nd Edition, March 2023</t>
  </si>
  <si>
    <t>Původní definice:</t>
  </si>
  <si>
    <t>EIB Group Climate Bank Roadmap 2021-2025</t>
  </si>
  <si>
    <t>In line with the commitment in the ELP, it is proposed to align the Bank’s shadow cost of carbon to reflect the best available evidence on the cost of meeting the Paris temperature targets. 
It is therefore proposed to anchor the EIB shadow cost in median values from the review of the IAMC database, as shown in Figure A10. 
Rounding out the median estimates in 2020, 2030 and 2050, and linearly interpolating for years in between gives the values in Table A6.</t>
  </si>
  <si>
    <t>Pro roky 2020-2030 rozvedena lineární interpolace ve větším detailu, než v zkrácené EIB tabulce</t>
  </si>
  <si>
    <t>Year</t>
  </si>
  <si>
    <t>Value (€2016/tCO2e)</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</si>
  <si>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</si>
  <si>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</si>
  <si>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</si>
  <si>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</si>
  <si>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</si>
  <si>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</si>
  <si>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</si>
  <si>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</si>
  <si>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</si>
  <si>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</si>
  <si>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</si>
  <si>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</si>
  <si>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</si>
  <si>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</si>
  <si>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</si>
  <si>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CZK/EUR</t>
  </si>
  <si>
    <t>https://www.czso.cz/csu/czso/hmu_cr</t>
  </si>
  <si>
    <t>CZK/USD</t>
  </si>
  <si>
    <t>GDP Deflator (YoY, %)</t>
  </si>
  <si>
    <t>https://www.czso.cz/csu/czso/cri/tvorba-a-uziti-hdp-4-ctvrtleti-2022</t>
  </si>
  <si>
    <t>Yearly inflation index</t>
  </si>
  <si>
    <t>Cumulative inflation index</t>
  </si>
  <si>
    <t>GDP Growth (YoY, %)</t>
  </si>
  <si>
    <t>Yearly growth index</t>
  </si>
  <si>
    <t>Cumulative growth index</t>
  </si>
  <si>
    <t>Cumulative inflation index for 2022</t>
  </si>
  <si>
    <t>Cumulative growth index for 2022</t>
  </si>
  <si>
    <t>Cumulative inflation index for 2021</t>
  </si>
  <si>
    <t>Výchozí data</t>
  </si>
  <si>
    <t>z toho: směsný komunální odpad (SKO)</t>
  </si>
  <si>
    <t>2018-2021 nesedí součty dílčích SKO kategorií na celkovou generaci SKO - špatným směrem: v dílčích je vykázáno zpracování většího množství, než je generováno</t>
  </si>
  <si>
    <t>Komunální využitý</t>
  </si>
  <si>
    <t>využitý materiálově</t>
  </si>
  <si>
    <t>ISOH sestava 4.05</t>
  </si>
  <si>
    <t>ISOH sestava 4.24</t>
  </si>
  <si>
    <t>využitý energeticky</t>
  </si>
  <si>
    <t>ISOH sestava 4.06</t>
  </si>
  <si>
    <t>ISOH sestava 4.25</t>
  </si>
  <si>
    <t>Komunální odstraněný</t>
  </si>
  <si>
    <t>skládkovaný</t>
  </si>
  <si>
    <t>ISOH sestava 4.07</t>
  </si>
  <si>
    <t>ISOH sestava 4.26</t>
  </si>
  <si>
    <t>spálený</t>
  </si>
  <si>
    <t>ISOH sestava 4.08</t>
  </si>
  <si>
    <t>ISOH sestava 4.27</t>
  </si>
  <si>
    <t>rok</t>
  </si>
  <si>
    <t>měsíc</t>
  </si>
  <si>
    <t>kč/kg směsný papír</t>
  </si>
  <si>
    <t>zdroj</t>
  </si>
  <si>
    <t>infl. adj.</t>
  </si>
  <si>
    <t>popisek</t>
  </si>
  <si>
    <t>https://web.archive.org/web/20170929212133/https://www.vykupsurovin.com/cenik/</t>
  </si>
  <si>
    <t>https://web.archive.org/web/20171001000000*/https://www.vykupsurovin.com/cenik/</t>
  </si>
  <si>
    <t>https://web.archive.org/web/20180327102227/https://www.vykupsurovin.com/cenik/</t>
  </si>
  <si>
    <t>https://web.archive.org/web/20180706161741/https://www.vykupsurovin.com/cenik/</t>
  </si>
  <si>
    <t>https://web.archive.org/web/20180902214538/https://www.vykupsurovin.com/cenik/</t>
  </si>
  <si>
    <t>https://web.archive.org/web/20181211210642/https://www.vykupsurovin.com/cenik/</t>
  </si>
  <si>
    <t>https://web.archive.org/web/20190316134159/https://www.vykupsurovin.com/cenik/</t>
  </si>
  <si>
    <t>https://web.archive.org/web/20190619132631/https://www.vykupsurovin.com/cenik/</t>
  </si>
  <si>
    <t>https://web.archive.org/web/20190902050024/https://www.vykupsurovin.com/cenik/</t>
  </si>
  <si>
    <t>https://web.archive.org/web/20191201004622/https://www.vykupsurovin.com/cenik/</t>
  </si>
  <si>
    <t>https://web.archive.org/web/20200130213127/https://www.vykupsurovin.com/cenik/</t>
  </si>
  <si>
    <t>https://web.archive.org/web/20200804132329/https://www.vykupsurovin.com/cenik/</t>
  </si>
  <si>
    <t>https://web.archive.org/web/20200921175440/https://www.vykupsurovin.com/cenik/</t>
  </si>
  <si>
    <t>https://web.archive.org/web/20201126085013/https://www.vykupsurovin.com/cenik/</t>
  </si>
  <si>
    <t>https://web.archive.org/web/20210302191347/https://www.vykupsurovin.com/cenik/</t>
  </si>
  <si>
    <t>https://web.archive.org/web/20210617011344/https://www.vykupsurovin.com/cenik/</t>
  </si>
  <si>
    <t>https://web.archive.org/web/20210926132814/https://www.vykupsurovin.com/cenik/</t>
  </si>
  <si>
    <t>https://web.archive.org/web/20211128194728/https://www.vykupsurovin.com/cenik/</t>
  </si>
  <si>
    <t>https://web.archive.org/web/20220302111654/https://www.vykupsurovin.com/cenik/</t>
  </si>
  <si>
    <t>https://web.archive.org/web/20220704080547/https://www.vykupsurovin.com/cenik/</t>
  </si>
  <si>
    <t>https://web.archive.org/web/20221004220335/https://www.vykupsurovin.com/cenik/</t>
  </si>
  <si>
    <t>https://web.archive.org/web/20221130160721/https://www.vykupsurovin.com/cenik/</t>
  </si>
  <si>
    <t>https://web.archive.org/web/20230321162955/https://www.vykupsurovin.com/cenik/</t>
  </si>
  <si>
    <t>https://web.archive.org/web/20230606215237/https://www.vykupsurovin.com/cenik/</t>
  </si>
  <si>
    <t>live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</si>
</sst>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
    <numFmt numFmtId="165" formatCode="0.0"/>
  </numFmts>
  <fonts count="35">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color theme="1"/>
      <name val="Arial"/>
      <scheme val="minor"/>
    </font>
    <font>
      <b/>
      <color rgb="FFFFFFFF"/>
      <name val="Arial"/>
    </font>
    <font>
      <color theme="1"/>
      <name val="Arial"/>
    </font>
    <font>
      <b/>
      <color theme="1"/>
      <name val="Arial"/>
    </font>
    <font>
      <u/>
      <color rgb="FF0000FF"/>
    </font>
    <font>
      <u/>
      <color rgb="FF0000FF"/>
    </font>
    <font>
      <color rgb="FF1155CC"/>
      <name val="&quot;Nunito Sans&quot;"/>
    </font>
    <font>
      <i/>
      <u/>
      <color rgb="FF0000FF"/>
    </font>
    <font>
      <b/>
      <i/>
      <color theme="1"/>
      <name val="Arial"/>
      <scheme val="minor"/>
    </font>
    <font>
      <i/>
      <u/>
      <color rgb="FF0000FF"/>
    </font>
    <font>
      <b/>
      <color rgb="FF000000"/>
      <name val="Arial"/>
      <scheme val="minor"/>
    </font>
    <font>
      <i/>
      <color rgb="FF000000"/>
      <name val="Arial"/>
    </font>
    <font>
      <color rgb="FF000000"/>
      <name val="Roboto"/>
    </font>
    <font>
      <sz val="9.0"/>
      <color rgb="FF444746"/>
      <name val="&quot;Google Sans&quot;"/>
    </font>
    <font>
      <color rgb="FF000000"/>
      <name val="&quot;Nunito Sans&quot;"/>
    </font>
    <font>
      <b/>
      <color rgb="FF000000"/>
      <name val="&quot;Nunito Sans&quot;"/>
    </font>
    <font>
      <color rgb="FF20124D"/>
      <name val="Arial"/>
      <scheme val="minor"/>
    </font>
    <font>
      <u/>
      <color rgb="FF0000FF"/>
    </font>
    <font>
      <b/>
      <sz val="11.0"/>
      <color theme="1"/>
      <name val="Calibri"/>
    </font>
    <font>
      <u/>
      <color rgb="FF1155CC"/>
      <name val="Arial"/>
    </font>
    <font>
      <b/>
      <sz val="11.0"/>
      <color rgb="FFFFFFFF"/>
      <name val="Calibri"/>
    </font>
    <font>
      <sz val="11.0"/>
      <color rgb="FFFFFFFF"/>
      <name val="Calibri"/>
    </font>
    <font>
      <sz val="11.0"/>
      <color theme="1"/>
      <name val="Calibri"/>
    </font>
    <font>
      <u/>
      <sz val="11.0"/>
      <color rgb="FF1155CC"/>
      <name val="Calibri"/>
    </font>
    <font>
      <u/>
      <sz val="11.0"/>
      <color rgb="FF1155CC"/>
      <name val="Calibri"/>
    </font>
    <font>
      <color rgb="FFFFFFFF"/>
      <name val="Arial"/>
      <scheme val="minor"/>
    </font>
    <font>
      <u/>
      <color rgb="FF0000FF"/>
    </font>
  </fonts>
  <fills count="18">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9FC5E8"/>
        <bgColor rgb="FF9FC5E8"/>
      </patternFill>
    </fill>
    <fill>
      <patternFill patternType="solid">
        <fgColor rgb="FFFFFFFF"/>
        <bgColor rgb="FFFFFFFF"/>
      </patternFill>
    </fill>
    <fill>
      <patternFill patternType="solid">
        <fgColor rgb="FFFFF2CC"/>
        <bgColor rgb="FFFFF2CC"/>
      </patternFill>
    </fill>
    <fill>
      <patternFill patternType="solid">
        <fgColor rgb="FFFFFF00"/>
        <bgColor rgb="FFFFFF00"/>
      </patternFill>
    </fill>
    <fill>
      <patternFill patternType="solid">
        <fgColor rgb="FFCFE2F3"/>
        <bgColor rgb="FFCFE2F3"/>
      </patternFill>
    </fill>
    <fill>
      <patternFill patternType="solid">
        <fgColor rgb="FFD9EAD3"/>
        <bgColor rgb="FFD9EAD3"/>
      </patternFill>
    </fill>
    <fill>
      <patternFill patternType="solid">
        <fgColor rgb="FFFCE5CD"/>
        <bgColor rgb="FFFCE5CD"/>
      </patternFill>
    </fill>
    <fill>
      <patternFill patternType="solid">
        <fgColor rgb="FFA4C2F4"/>
        <bgColor rgb="FFA4C2F4"/>
      </patternFill>
    </fill>
    <fill>
      <patternFill patternType="solid">
        <fgColor rgb="FF351C75"/>
        <bgColor rgb="FF351C75"/>
      </patternFill>
    </fill>
    <fill>
      <patternFill patternType="solid">
        <fgColor rgb="FFFFE599"/>
        <bgColor rgb="FFFFE599"/>
      </patternFill>
    </fill>
    <fill>
      <patternFill patternType="solid">
        <fgColor rgb="FFB6D7A8"/>
        <bgColor rgb="FFB6D7A8"/>
      </patternFill>
    </fill>
    <fill>
      <patternFill patternType="solid">
        <fgColor rgb="FFF9CB9C"/>
        <bgColor rgb="FFF9CB9C"/>
      </patternFill>
    </fill>
  </fills>
  <borders count="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2" fillId="3" fontId="2" numFmtId="0" xfId="0" applyAlignment="1" applyBorder="1" applyFont="1">
      <alignment readingOrder="0"/>
    </xf>
    <xf borderId="3" fillId="0" fontId="7" numFmtId="0" xfId="0" applyBorder="1" applyFont="1"/>
    <xf borderId="1" fillId="4" fontId="2" numFmtId="0" xfId="0" applyAlignment="1" applyBorder="1" applyFont="1">
      <alignment readingOrder="0"/>
    </xf>
    <xf borderId="1" fillId="4" fontId="2" numFmtId="0" xfId="0" applyBorder="1" applyFont="1"/>
    <xf borderId="0" fillId="4" fontId="8" numFmtId="0" xfId="0" applyFont="1"/>
    <xf borderId="0" fillId="5" fontId="9" numFmtId="0" xfId="0" applyAlignment="1" applyFill="1" applyFont="1">
      <alignment readingOrder="0" vertical="bottom"/>
    </xf>
    <xf borderId="0" fillId="5" fontId="9" numFmtId="0" xfId="0" applyAlignment="1" applyFont="1">
      <alignment readingOrder="0" shrinkToFit="0" vertical="bottom" wrapText="1"/>
    </xf>
    <xf borderId="0" fillId="5" fontId="10" numFmtId="0" xfId="0" applyAlignment="1" applyFont="1">
      <alignment vertical="bottom"/>
    </xf>
    <xf borderId="0" fillId="6" fontId="11" numFmtId="3" xfId="0" applyAlignment="1" applyFill="1" applyFont="1" applyNumberFormat="1">
      <alignment readingOrder="0" shrinkToFit="0" vertical="bottom" wrapText="1"/>
    </xf>
    <xf borderId="0" fillId="0" fontId="12" numFmtId="0" xfId="0" applyAlignment="1" applyFont="1">
      <alignment readingOrder="0" shrinkToFit="0" wrapText="1"/>
    </xf>
    <xf borderId="0" fillId="0" fontId="8" numFmtId="0" xfId="0" applyAlignment="1" applyFont="1">
      <alignment readingOrder="0" shrinkToFit="0" wrapText="1"/>
    </xf>
    <xf borderId="0" fillId="0" fontId="13" numFmtId="0" xfId="0" applyAlignment="1" applyFont="1">
      <alignment readingOrder="0"/>
    </xf>
    <xf borderId="0" fillId="0" fontId="8" numFmtId="0" xfId="0" applyAlignment="1" applyFont="1">
      <alignment shrinkToFit="0" wrapText="1"/>
    </xf>
    <xf borderId="0" fillId="0" fontId="8" numFmtId="0" xfId="0" applyAlignment="1" applyFont="1">
      <alignment readingOrder="0"/>
    </xf>
    <xf borderId="0" fillId="0" fontId="14" numFmtId="0" xfId="0" applyAlignment="1" applyFont="1">
      <alignment readingOrder="0"/>
    </xf>
    <xf borderId="0" fillId="5" fontId="4" numFmtId="0" xfId="0" applyAlignment="1" applyFont="1">
      <alignment readingOrder="0"/>
    </xf>
    <xf borderId="0" fillId="6" fontId="8" numFmtId="0" xfId="0" applyAlignment="1" applyFont="1">
      <alignment readingOrder="0"/>
    </xf>
    <xf borderId="0" fillId="6" fontId="6" numFmtId="10" xfId="0" applyFont="1" applyNumberFormat="1"/>
    <xf borderId="0" fillId="0" fontId="6" numFmtId="0" xfId="0" applyAlignment="1" applyFont="1">
      <alignment readingOrder="0"/>
    </xf>
    <xf borderId="0" fillId="0" fontId="6" numFmtId="10" xfId="0" applyFont="1" applyNumberFormat="1"/>
    <xf borderId="0" fillId="0" fontId="8" numFmtId="10" xfId="0" applyFont="1" applyNumberFormat="1"/>
    <xf borderId="0" fillId="0" fontId="6" numFmtId="10" xfId="0" applyAlignment="1" applyFont="1" applyNumberFormat="1">
      <alignment readingOrder="0"/>
    </xf>
    <xf borderId="0" fillId="0" fontId="15" numFmtId="0" xfId="0" applyAlignment="1" applyFont="1">
      <alignment readingOrder="0"/>
    </xf>
    <xf borderId="0" fillId="0" fontId="6" numFmtId="0" xfId="0" applyFont="1"/>
    <xf borderId="0" fillId="7" fontId="2" numFmtId="0" xfId="0" applyAlignment="1" applyFill="1" applyFont="1">
      <alignment readingOrder="0"/>
    </xf>
    <xf borderId="0" fillId="7" fontId="2" numFmtId="4" xfId="0" applyFont="1" applyNumberFormat="1"/>
    <xf borderId="0" fillId="7" fontId="6" numFmtId="0" xfId="0" applyAlignment="1" applyFont="1">
      <alignment readingOrder="0"/>
    </xf>
    <xf borderId="0" fillId="7" fontId="8" numFmtId="0" xfId="0" applyFont="1"/>
    <xf borderId="0" fillId="0" fontId="6" numFmtId="4" xfId="0" applyAlignment="1" applyFont="1" applyNumberFormat="1">
      <alignment readingOrder="0"/>
    </xf>
    <xf borderId="0" fillId="8" fontId="2" numFmtId="0" xfId="0" applyAlignment="1" applyFill="1" applyFont="1">
      <alignment readingOrder="0"/>
    </xf>
    <xf borderId="0" fillId="8" fontId="2" numFmtId="3" xfId="0" applyFont="1" applyNumberFormat="1"/>
    <xf borderId="0" fillId="8" fontId="16" numFmtId="3" xfId="0" applyAlignment="1" applyFont="1" applyNumberFormat="1">
      <alignment readingOrder="0"/>
    </xf>
    <xf borderId="0" fillId="6" fontId="17" numFmtId="0" xfId="0" applyAlignment="1" applyFont="1">
      <alignment readingOrder="0"/>
    </xf>
    <xf borderId="0" fillId="0" fontId="8" numFmtId="4" xfId="0" applyFont="1" applyNumberFormat="1"/>
    <xf borderId="0" fillId="0" fontId="8" numFmtId="4" xfId="0" applyAlignment="1" applyFont="1" applyNumberFormat="1">
      <alignment readingOrder="0"/>
    </xf>
    <xf borderId="0" fillId="0" fontId="6" numFmtId="4" xfId="0" applyFont="1" applyNumberFormat="1"/>
    <xf borderId="0" fillId="0" fontId="6" numFmtId="0" xfId="0" applyAlignment="1" applyFont="1">
      <alignment readingOrder="0"/>
    </xf>
    <xf borderId="0" fillId="8" fontId="2" numFmtId="4" xfId="0" applyFont="1" applyNumberFormat="1"/>
    <xf borderId="0" fillId="8" fontId="8" numFmtId="0" xfId="0" applyAlignment="1" applyFont="1">
      <alignment readingOrder="0"/>
    </xf>
    <xf borderId="0" fillId="8" fontId="2" numFmtId="4" xfId="0" applyAlignment="1" applyFont="1" applyNumberFormat="1">
      <alignment readingOrder="0"/>
    </xf>
    <xf borderId="0" fillId="6" fontId="8" numFmtId="0" xfId="0" applyFont="1"/>
    <xf borderId="0" fillId="6" fontId="2" numFmtId="0" xfId="0" applyAlignment="1" applyFont="1">
      <alignment readingOrder="0"/>
    </xf>
    <xf borderId="0" fillId="6" fontId="6" numFmtId="0" xfId="0" applyAlignment="1" applyFont="1">
      <alignment readingOrder="0"/>
    </xf>
    <xf borderId="0" fillId="9" fontId="18" numFmtId="0" xfId="0" applyAlignment="1" applyFill="1" applyFont="1">
      <alignment readingOrder="0"/>
    </xf>
    <xf borderId="0" fillId="9" fontId="2" numFmtId="3" xfId="0" applyFont="1" applyNumberFormat="1"/>
    <xf borderId="0" fillId="9" fontId="2" numFmtId="0" xfId="0" applyAlignment="1" applyFont="1">
      <alignment readingOrder="0"/>
    </xf>
    <xf borderId="0" fillId="9" fontId="8" numFmtId="0" xfId="0" applyFont="1"/>
    <xf borderId="0" fillId="7" fontId="19" numFmtId="0" xfId="0" applyAlignment="1" applyFont="1">
      <alignment horizontal="left" readingOrder="0" shrinkToFit="0" vertical="bottom" wrapText="0"/>
    </xf>
    <xf borderId="0" fillId="7" fontId="20" numFmtId="0" xfId="0" applyAlignment="1" applyFont="1">
      <alignment vertical="bottom"/>
    </xf>
    <xf borderId="0" fillId="7" fontId="21" numFmtId="0" xfId="0" applyAlignment="1" applyFont="1">
      <alignment horizontal="center" readingOrder="0"/>
    </xf>
    <xf borderId="0" fillId="0" fontId="22" numFmtId="0" xfId="0" applyAlignment="1" applyFont="1">
      <alignment readingOrder="0"/>
    </xf>
    <xf borderId="0" fillId="0" fontId="23" numFmtId="0" xfId="0" applyAlignment="1" applyFont="1">
      <alignment readingOrder="0"/>
    </xf>
    <xf borderId="0" fillId="5" fontId="24" numFmtId="0" xfId="0" applyFont="1"/>
    <xf borderId="0" fillId="0" fontId="4" numFmtId="0" xfId="0" applyAlignment="1" applyFont="1">
      <alignment readingOrder="0"/>
    </xf>
    <xf borderId="0" fillId="6" fontId="6" numFmtId="0" xfId="0" applyFont="1"/>
    <xf borderId="0" fillId="0" fontId="6" numFmtId="0" xfId="0" applyAlignment="1" applyFont="1">
      <alignment readingOrder="0"/>
    </xf>
    <xf borderId="0" fillId="10" fontId="8" numFmtId="0" xfId="0" applyAlignment="1" applyFill="1" applyFont="1">
      <alignment readingOrder="0"/>
    </xf>
    <xf borderId="0" fillId="10" fontId="6" numFmtId="4" xfId="0" applyFont="1" applyNumberFormat="1"/>
    <xf borderId="0" fillId="10" fontId="6" numFmtId="0" xfId="0" applyFont="1"/>
    <xf borderId="0" fillId="10" fontId="8" numFmtId="0" xfId="0" applyFont="1"/>
    <xf borderId="0" fillId="10" fontId="2" numFmtId="0" xfId="0" applyAlignment="1" applyFont="1">
      <alignment readingOrder="0"/>
    </xf>
    <xf borderId="0" fillId="9" fontId="2" numFmtId="4" xfId="0" applyFont="1" applyNumberFormat="1"/>
    <xf borderId="0" fillId="9" fontId="8" numFmtId="0" xfId="0" applyAlignment="1" applyFont="1">
      <alignment readingOrder="0"/>
    </xf>
    <xf borderId="0" fillId="5" fontId="4" numFmtId="0" xfId="0" applyFont="1"/>
    <xf borderId="0" fillId="0" fontId="25" numFmtId="4" xfId="0" applyAlignment="1" applyFont="1" applyNumberFormat="1">
      <alignment readingOrder="0"/>
    </xf>
    <xf borderId="0" fillId="10" fontId="6" numFmtId="0" xfId="0" applyAlignment="1" applyFont="1">
      <alignment readingOrder="0"/>
    </xf>
    <xf borderId="0" fillId="0" fontId="6" numFmtId="3" xfId="0" applyAlignment="1" applyFont="1" applyNumberFormat="1">
      <alignment readingOrder="0"/>
    </xf>
    <xf borderId="0" fillId="9" fontId="16" numFmtId="0" xfId="0" applyAlignment="1" applyFont="1">
      <alignment readingOrder="0"/>
    </xf>
    <xf borderId="0" fillId="9" fontId="16" numFmtId="4" xfId="0" applyFont="1" applyNumberFormat="1"/>
    <xf borderId="0" fillId="9" fontId="16" numFmtId="4" xfId="0" applyAlignment="1" applyFont="1" applyNumberFormat="1">
      <alignment readingOrder="0"/>
    </xf>
    <xf borderId="0" fillId="0" fontId="2" numFmtId="4" xfId="0" applyFont="1" applyNumberFormat="1"/>
    <xf borderId="0" fillId="9" fontId="2" numFmtId="4" xfId="0" applyAlignment="1" applyFont="1" applyNumberFormat="1">
      <alignment readingOrder="0"/>
    </xf>
    <xf borderId="0" fillId="0" fontId="8" numFmtId="0" xfId="0" applyAlignment="1" applyFont="1">
      <alignment readingOrder="0"/>
    </xf>
    <xf borderId="0" fillId="0" fontId="26" numFmtId="0" xfId="0" applyAlignment="1" applyFont="1">
      <alignment readingOrder="0" vertical="bottom"/>
    </xf>
    <xf borderId="0" fillId="0" fontId="10" numFmtId="0" xfId="0" applyAlignment="1" applyFont="1">
      <alignment vertical="bottom"/>
    </xf>
    <xf borderId="0" fillId="0" fontId="27" numFmtId="0" xfId="0" applyAlignment="1" applyFont="1">
      <alignment shrinkToFit="0" vertical="bottom" wrapText="0"/>
    </xf>
    <xf borderId="1" fillId="0" fontId="11" numFmtId="0" xfId="0" applyAlignment="1" applyBorder="1" applyFont="1">
      <alignment vertical="bottom"/>
    </xf>
    <xf borderId="1" fillId="0" fontId="10" numFmtId="0" xfId="0" applyAlignment="1" applyBorder="1" applyFont="1">
      <alignment vertical="bottom"/>
    </xf>
    <xf borderId="0" fillId="5" fontId="28" numFmtId="0" xfId="0" applyAlignment="1" applyFont="1">
      <alignment vertical="bottom"/>
    </xf>
    <xf borderId="0" fillId="5" fontId="29" numFmtId="0" xfId="0" applyAlignment="1" applyFont="1">
      <alignment horizontal="right" vertical="bottom"/>
    </xf>
    <xf borderId="0" fillId="0" fontId="26" numFmtId="0" xfId="0" applyAlignment="1" applyFont="1">
      <alignment vertical="bottom"/>
    </xf>
    <xf borderId="0" fillId="11" fontId="10" numFmtId="0" xfId="0" applyAlignment="1" applyFill="1" applyFont="1">
      <alignment vertical="bottom"/>
    </xf>
    <xf borderId="0" fillId="11" fontId="10" numFmtId="0" xfId="0" applyAlignment="1" applyFont="1">
      <alignment readingOrder="0" vertical="bottom"/>
    </xf>
    <xf borderId="0" fillId="11" fontId="30" numFmtId="0" xfId="0" applyAlignment="1" applyFont="1">
      <alignment horizontal="right" readingOrder="0" vertical="bottom"/>
    </xf>
    <xf borderId="0" fillId="12" fontId="30" numFmtId="0" xfId="0" applyAlignment="1" applyFill="1" applyFont="1">
      <alignment horizontal="right" vertical="bottom"/>
    </xf>
    <xf borderId="0" fillId="0" fontId="30" numFmtId="0" xfId="0" applyAlignment="1" applyFont="1">
      <alignment vertical="bottom"/>
    </xf>
    <xf borderId="0" fillId="0" fontId="26" numFmtId="0" xfId="0" applyAlignment="1" applyFont="1">
      <alignment shrinkToFit="0" vertical="bottom" wrapText="0"/>
    </xf>
    <xf borderId="0" fillId="13" fontId="30" numFmtId="0" xfId="0" applyAlignment="1" applyFill="1" applyFont="1">
      <alignment horizontal="right" vertical="bottom"/>
    </xf>
    <xf borderId="0" fillId="13" fontId="30" numFmtId="0" xfId="0" applyAlignment="1" applyFont="1">
      <alignment vertical="bottom"/>
    </xf>
    <xf borderId="0" fillId="12" fontId="30" numFmtId="164" xfId="0" applyAlignment="1" applyFont="1" applyNumberFormat="1">
      <alignment horizontal="right" vertical="bottom"/>
    </xf>
    <xf borderId="0" fillId="0" fontId="10" numFmtId="164" xfId="0" applyAlignment="1" applyFont="1" applyNumberFormat="1">
      <alignment vertical="bottom"/>
    </xf>
    <xf borderId="0" fillId="0" fontId="10" numFmtId="0" xfId="0" applyAlignment="1" applyFont="1">
      <alignment vertical="top"/>
    </xf>
    <xf borderId="0" fillId="13" fontId="30" numFmtId="164" xfId="0" applyAlignment="1" applyFont="1" applyNumberFormat="1">
      <alignment horizontal="right" vertical="bottom"/>
    </xf>
    <xf borderId="0" fillId="14" fontId="28" numFmtId="0" xfId="0" applyAlignment="1" applyFill="1" applyFont="1">
      <alignment vertical="bottom"/>
    </xf>
    <xf borderId="0" fillId="14" fontId="10" numFmtId="0" xfId="0" applyAlignment="1" applyFont="1">
      <alignment vertical="bottom"/>
    </xf>
    <xf borderId="0" fillId="14" fontId="29" numFmtId="0" xfId="0" applyAlignment="1" applyFont="1">
      <alignment horizontal="right" vertical="bottom"/>
    </xf>
    <xf borderId="0" fillId="0" fontId="30" numFmtId="2" xfId="0" applyAlignment="1" applyFont="1" applyNumberFormat="1">
      <alignment vertical="bottom"/>
    </xf>
    <xf borderId="0" fillId="0" fontId="30" numFmtId="2" xfId="0" applyAlignment="1" applyFont="1" applyNumberFormat="1">
      <alignment horizontal="right" vertical="bottom"/>
    </xf>
    <xf borderId="0" fillId="0" fontId="31" numFmtId="0" xfId="0" applyAlignment="1" applyFont="1">
      <alignment vertical="top"/>
    </xf>
    <xf borderId="0" fillId="0" fontId="30" numFmtId="165" xfId="0" applyAlignment="1" applyFont="1" applyNumberFormat="1">
      <alignment horizontal="right" vertical="bottom"/>
    </xf>
    <xf borderId="0" fillId="0" fontId="32" numFmtId="0" xfId="0" applyAlignment="1" applyFont="1">
      <alignment vertical="bottom"/>
    </xf>
    <xf borderId="0" fillId="0" fontId="30" numFmtId="164" xfId="0" applyAlignment="1" applyFont="1" applyNumberFormat="1">
      <alignment horizontal="right" vertical="bottom"/>
    </xf>
    <xf borderId="0" fillId="0" fontId="30" numFmtId="0" xfId="0" applyAlignment="1" applyFont="1">
      <alignment readingOrder="0" vertical="bottom"/>
    </xf>
    <xf borderId="0" fillId="0" fontId="30" numFmtId="0" xfId="0" applyAlignment="1" applyFont="1">
      <alignment horizontal="right" vertical="bottom"/>
    </xf>
    <xf borderId="0" fillId="0" fontId="10" numFmtId="0" xfId="0" applyAlignment="1" applyFont="1">
      <alignment readingOrder="0" vertical="bottom"/>
    </xf>
    <xf borderId="0" fillId="5" fontId="33" numFmtId="4" xfId="0" applyAlignment="1" applyFont="1" applyNumberFormat="1">
      <alignment readingOrder="0"/>
    </xf>
    <xf borderId="0" fillId="15" fontId="2" numFmtId="0" xfId="0" applyAlignment="1" applyFill="1" applyFont="1">
      <alignment readingOrder="0"/>
    </xf>
    <xf borderId="0" fillId="15" fontId="2" numFmtId="4" xfId="0" applyAlignment="1" applyFont="1" applyNumberFormat="1">
      <alignment readingOrder="0"/>
    </xf>
    <xf borderId="0" fillId="8" fontId="8" numFmtId="4" xfId="0" applyFont="1" applyNumberFormat="1"/>
    <xf borderId="0" fillId="8" fontId="8" numFmtId="4" xfId="0" applyAlignment="1" applyFont="1" applyNumberFormat="1">
      <alignment readingOrder="0"/>
    </xf>
    <xf borderId="0" fillId="8" fontId="6" numFmtId="0" xfId="0" applyAlignment="1" applyFont="1">
      <alignment readingOrder="0"/>
    </xf>
    <xf borderId="0" fillId="16" fontId="2" numFmtId="0" xfId="0" applyAlignment="1" applyFill="1" applyFont="1">
      <alignment readingOrder="0"/>
    </xf>
    <xf borderId="0" fillId="16" fontId="2" numFmtId="4" xfId="0" applyFont="1" applyNumberFormat="1"/>
    <xf borderId="0" fillId="16" fontId="2" numFmtId="4" xfId="0" applyAlignment="1" applyFont="1" applyNumberFormat="1">
      <alignment readingOrder="0"/>
    </xf>
    <xf borderId="0" fillId="16" fontId="6" numFmtId="0" xfId="0" applyAlignment="1" applyFont="1">
      <alignment readingOrder="0"/>
    </xf>
    <xf borderId="0" fillId="16" fontId="8" numFmtId="4" xfId="0" applyAlignment="1" applyFont="1" applyNumberFormat="1">
      <alignment readingOrder="0"/>
    </xf>
    <xf borderId="0" fillId="11" fontId="8" numFmtId="0" xfId="0" applyAlignment="1" applyFont="1">
      <alignment readingOrder="0"/>
    </xf>
    <xf borderId="0" fillId="11" fontId="8" numFmtId="4" xfId="0" applyAlignment="1" applyFont="1" applyNumberFormat="1">
      <alignment readingOrder="0"/>
    </xf>
    <xf borderId="0" fillId="17" fontId="2" numFmtId="0" xfId="0" applyAlignment="1" applyFill="1" applyFont="1">
      <alignment readingOrder="0"/>
    </xf>
    <xf borderId="0" fillId="17" fontId="2" numFmtId="4" xfId="0" applyFont="1" applyNumberFormat="1"/>
    <xf borderId="0" fillId="17" fontId="2" numFmtId="4" xfId="0" applyAlignment="1" applyFont="1" applyNumberFormat="1">
      <alignment readingOrder="0"/>
    </xf>
    <xf borderId="0" fillId="17" fontId="6" numFmtId="0" xfId="0" applyAlignment="1" applyFont="1">
      <alignment readingOrder="0"/>
    </xf>
    <xf borderId="0" fillId="17" fontId="8" numFmtId="4" xfId="0" applyFont="1" applyNumberFormat="1"/>
    <xf borderId="0" fillId="17" fontId="8" numFmtId="4" xfId="0" applyAlignment="1" applyFont="1" applyNumberFormat="1">
      <alignment readingOrder="0"/>
    </xf>
    <xf borderId="0" fillId="12" fontId="8" numFmtId="0" xfId="0" applyAlignment="1" applyFont="1">
      <alignment readingOrder="0"/>
    </xf>
    <xf borderId="0" fillId="12" fontId="8" numFmtId="4" xfId="0" applyAlignment="1" applyFont="1" applyNumberFormat="1">
      <alignment readingOrder="0"/>
    </xf>
    <xf borderId="0" fillId="5" fontId="33" numFmtId="0" xfId="0" applyFont="1"/>
    <xf borderId="0" fillId="0" fontId="33" numFmtId="0" xfId="0" applyFont="1"/>
    <xf borderId="0" fillId="0" fontId="16" numFmtId="0" xfId="0" applyAlignment="1" applyFont="1">
      <alignment readingOrder="0"/>
    </xf>
    <xf borderId="0" fillId="0" fontId="16" numFmtId="4" xfId="0" applyFont="1" applyNumberFormat="1"/>
    <xf borderId="0" fillId="0" fontId="2" numFmtId="3" xfId="0" applyFont="1" applyNumberFormat="1"/>
    <xf borderId="0" fillId="0" fontId="16" numFmtId="3" xfId="0" applyAlignment="1" applyFont="1" applyNumberFormat="1">
      <alignment readingOrder="0"/>
    </xf>
    <xf borderId="0" fillId="0" fontId="2" numFmtId="4" xfId="0" applyAlignment="1" applyFont="1" applyNumberFormat="1">
      <alignment readingOrder="0"/>
    </xf>
    <xf borderId="0" fillId="5" fontId="4" numFmtId="4" xfId="0" applyAlignment="1" applyFont="1" applyNumberFormat="1">
      <alignment readingOrder="0"/>
    </xf>
    <xf borderId="0" fillId="0" fontId="34" numFmtId="0" xfId="0" applyAlignment="1" applyFont="1">
      <alignment readingOrder="0"/>
    </xf>
    <xf borderId="0" fillId="0" fontId="8" numFmtId="2" xfId="0" applyFont="1" applyNumberForma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000">
                <a:solidFill>
                  <a:srgbClr val="272727"/>
                </a:solidFill>
                <a:latin typeface="Tahoma"/>
              </a:defRPr>
            </a:pPr>
            <a:r>
              <a:rPr b="1" i="0" sz="2000">
                <a:solidFill>
                  <a:srgbClr val="272727"/>
                </a:solidFill>
                <a:latin typeface="Tahoma"/>
              </a:rPr>
              <a:t>infl. adj. vs. rok</a:t>
            </a:r>
          </a:p>
        </c:rich>
      </c:tx>
      <c:overlay val="0"/>
    </c:title>
    <c:plotArea>
      <c:layout/>
      <c:barChart>
        <c:barDir val="col"/>
        <c:ser>
          <c:idx val="0"/>
          <c:order val="0"/>
          <c:tx>
            <c:strRef>
              <c:f>'Pomocná data II. Výkupní cena p'!$E$1</c:f>
            </c:strRef>
          </c:tx>
          <c:spPr>
            <a:solidFill>
              <a:srgbClr val="003B3D"/>
            </a:solidFill>
            <a:ln cmpd="sng">
              <a:solidFill>
                <a:srgbClr val="000000"/>
              </a:solidFill>
            </a:ln>
          </c:spPr>
          <c:dLbls>
            <c:numFmt formatCode="General" sourceLinked="1"/>
            <c:txPr>
              <a:bodyPr/>
              <a:lstStyle/>
              <a:p>
                <a:pPr lvl="0">
                  <a:defRPr b="0"/>
                </a:pPr>
              </a:p>
            </c:txPr>
            <c:showLegendKey val="0"/>
            <c:showVal val="1"/>
            <c:showCatName val="0"/>
            <c:showSerName val="0"/>
            <c:showPercent val="0"/>
            <c:showBubbleSize val="0"/>
          </c:dLbls>
          <c:trendline>
            <c:name/>
            <c:spPr>
              <a:ln w="19050">
                <a:solidFill>
                  <a:srgbClr val="000000"/>
                </a:solidFill>
              </a:ln>
            </c:spPr>
            <c:trendlineType val="linear"/>
            <c:dispRSqr val="0"/>
            <c:dispEq val="0"/>
          </c:trendline>
          <c:cat>
            <c:strRef>
              <c:f>'Pomocná data II. Výkupní cena p'!$A$2:$A$26</c:f>
            </c:strRef>
          </c:cat>
          <c:val>
            <c:numRef>
              <c:f>'Pomocná data II. Výkupní cena p'!$E$2:$E$26</c:f>
              <c:numCache/>
            </c:numRef>
          </c:val>
        </c:ser>
        <c:axId val="55750482"/>
        <c:axId val="1038281977"/>
      </c:barChart>
      <c:catAx>
        <c:axId val="5575048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38281977"/>
      </c:catAx>
      <c:valAx>
        <c:axId val="1038281977"/>
        <c:scaling>
          <c:orientation val="minMax"/>
        </c:scaling>
        <c:delete val="0"/>
        <c:axPos val="l"/>
        <c:majorGridlines>
          <c:spPr>
            <a:ln>
              <a:solidFill>
                <a:srgbClr val="6FA8DC"/>
              </a:solidFill>
            </a:ln>
          </c:spPr>
        </c:majorGridlines>
        <c:minorGridlines>
          <c:spPr>
            <a:ln>
              <a:solidFill>
                <a:srgbClr val="CFE2F3"/>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5750482"/>
      </c:valAx>
    </c:plotArea>
    <c:plotVisOnly val="1"/>
  </c:chart>
  <c:spPr>
    <a:solidFill>
      <a:srgbClr val="F3F3F3"/>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000">
                <a:solidFill>
                  <a:srgbClr val="272727"/>
                </a:solidFill>
                <a:latin typeface="Tahoma"/>
              </a:defRPr>
            </a:pPr>
            <a:r>
              <a:rPr b="1" i="0" sz="2000">
                <a:solidFill>
                  <a:srgbClr val="272727"/>
                </a:solidFill>
                <a:latin typeface="Tahoma"/>
              </a:rPr>
              <a:t>nominal price vs. rok</a:t>
            </a:r>
          </a:p>
        </c:rich>
      </c:tx>
      <c:overlay val="0"/>
    </c:title>
    <c:plotArea>
      <c:layout/>
      <c:barChart>
        <c:barDir val="col"/>
        <c:ser>
          <c:idx val="0"/>
          <c:order val="0"/>
          <c:tx>
            <c:strRef>
              <c:f>'Pomocná data II. Výkupní cena p'!$C$1</c:f>
            </c:strRef>
          </c:tx>
          <c:spPr>
            <a:solidFill>
              <a:srgbClr val="003B3D"/>
            </a:solidFill>
            <a:ln cmpd="sng">
              <a:solidFill>
                <a:srgbClr val="000000"/>
              </a:solidFill>
            </a:ln>
          </c:spPr>
          <c:dLbls>
            <c:numFmt formatCode="General" sourceLinked="1"/>
            <c:txPr>
              <a:bodyPr/>
              <a:lstStyle/>
              <a:p>
                <a:pPr lvl="0">
                  <a:defRPr b="0"/>
                </a:pPr>
              </a:p>
            </c:txPr>
            <c:showLegendKey val="0"/>
            <c:showVal val="1"/>
            <c:showCatName val="0"/>
            <c:showSerName val="0"/>
            <c:showPercent val="0"/>
            <c:showBubbleSize val="0"/>
          </c:dLbls>
          <c:trendline>
            <c:name/>
            <c:spPr>
              <a:ln w="19050">
                <a:solidFill>
                  <a:srgbClr val="000000"/>
                </a:solidFill>
              </a:ln>
            </c:spPr>
            <c:trendlineType val="linear"/>
            <c:dispRSqr val="0"/>
            <c:dispEq val="0"/>
          </c:trendline>
          <c:cat>
            <c:strRef>
              <c:f>'Pomocná data II. Výkupní cena p'!$A$2:$A$26</c:f>
            </c:strRef>
          </c:cat>
          <c:val>
            <c:numRef>
              <c:f>'Pomocná data II. Výkupní cena p'!$C$2:$C$26</c:f>
              <c:numCache/>
            </c:numRef>
          </c:val>
        </c:ser>
        <c:axId val="655104531"/>
        <c:axId val="1893748979"/>
      </c:barChart>
      <c:catAx>
        <c:axId val="6551045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93748979"/>
      </c:catAx>
      <c:valAx>
        <c:axId val="1893748979"/>
        <c:scaling>
          <c:orientation val="minMax"/>
        </c:scaling>
        <c:delete val="0"/>
        <c:axPos val="l"/>
        <c:majorGridlines>
          <c:spPr>
            <a:ln>
              <a:solidFill>
                <a:srgbClr val="6FA8DC"/>
              </a:solidFill>
            </a:ln>
          </c:spPr>
        </c:majorGridlines>
        <c:minorGridlines>
          <c:spPr>
            <a:ln>
              <a:solidFill>
                <a:srgbClr val="CFE2F3"/>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55104531"/>
      </c:valAx>
    </c:plotArea>
    <c:plotVisOnly val="1"/>
  </c:chart>
  <c:spPr>
    <a:solidFill>
      <a:srgbClr val="F3F3F3"/>
    </a:solidFill>
  </c:spPr>
</c:chartSpace>
</file>

<file path=xl/drawings/_rels/drawing8.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933450</xdr:colOff>
      <xdr:row>2</xdr:row>
      <xdr:rowOff>9525</xdr:rowOff>
    </xdr:from>
    <xdr:ext cx="5715000" cy="3533775"/>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933450</xdr:colOff>
      <xdr:row>20</xdr:row>
      <xdr:rowOff>180975</xdr:rowOff>
    </xdr:from>
    <xdr:ext cx="5715000" cy="35337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O1odQaYFUq7U_4v704i6WaAY5AF3Z0XWS0Wqyr1mcgQ/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isoh.mzp.cz/" TargetMode="External"/><Relationship Id="rId2" Type="http://schemas.openxmlformats.org/officeDocument/2006/relationships/hyperlink" Target="https://ec.europa.eu/eurostat/databrowser/view/ENV_WASMUN__custom_7640807/default/table?lang=en" TargetMode="External"/><Relationship Id="rId3" Type="http://schemas.openxmlformats.org/officeDocument/2006/relationships/hyperlink" Target="https://www.epa.gov/sites/default/files/2020-12/documents/warm_containers_packaging_and_non-durable_goods_materials_v15_10-29-2020.pdf" TargetMode="External"/><Relationship Id="rId4" Type="http://schemas.openxmlformats.org/officeDocument/2006/relationships/hyperlink" Target="https://www.epa.gov/energy/greenhouse-gas-equivalencies-calculator" TargetMode="External"/><Relationship Id="rId5" Type="http://schemas.openxmlformats.org/officeDocument/2006/relationships/hyperlink" Target="https://www.eesi.org/papers/view/fact-sheet-landfill-methane" TargetMode="External"/><Relationship Id="rId6" Type="http://schemas.openxmlformats.org/officeDocument/2006/relationships/hyperlink" Target="https://www.oecd.org/env/waste/50035102.pdf" TargetMode="External"/><Relationship Id="rId7" Type="http://schemas.openxmlformats.org/officeDocument/2006/relationships/hyperlink" Target="https://digilib.k.utb.cz/bitstream/handle/10563/10453/%20%E1kov%E1_2009_bp.pdf?sequence=1"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ec.europa.eu/eurostat/databrowser/view/ENV_WASMUN__custom_7640807/default/table?lang=en"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igilib.k.utb.cz/bitstream/handle/10563/10453/%20%E1kov%E1_2009_bp.pdf?sequence=1" TargetMode="External"/><Relationship Id="rId2" Type="http://schemas.openxmlformats.org/officeDocument/2006/relationships/hyperlink" Target="https://www.epa.gov/energy/greenhouse-gas-equivalencies-calculator" TargetMode="External"/><Relationship Id="rId3" Type="http://schemas.openxmlformats.org/officeDocument/2006/relationships/hyperlink" Target="https://www.eib.org/attachments/lucalli/20220169_economic_appraisal_of_investment_projects_en.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isoh.mzp.cz/" TargetMode="External"/><Relationship Id="rId2" Type="http://schemas.openxmlformats.org/officeDocument/2006/relationships/hyperlink" Target="https://isoh.mzp.cz/" TargetMode="External"/><Relationship Id="rId3" Type="http://schemas.openxmlformats.org/officeDocument/2006/relationships/hyperlink" Target="https://www.mzp.cz/C1257458002F0DC7/cz/prumerne_slozeni_sko/$FILE/OODP-Prumerne_slozeni_SKO_MZP-20221114.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eib.org/attachments/lucalli/20220169_economic_appraisal_of_investment_projects_en.pdf" TargetMode="External"/><Relationship Id="rId2" Type="http://schemas.openxmlformats.org/officeDocument/2006/relationships/hyperlink" Target="https://www.eib.org/attachments/thematic/eib_group_climate_bank_roadmap_en.pdf" TargetMode="External"/><Relationship Id="rId3" Type="http://schemas.openxmlformats.org/officeDocument/2006/relationships/hyperlink" Target="https://www.czso.cz/csu/czso/hmu_cr"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hyperlink" Target="https://www.czso.cz/csu/czso/hmu_cr" TargetMode="External"/><Relationship Id="rId7" Type="http://schemas.openxmlformats.org/officeDocument/2006/relationships/hyperlink" Target="https://www.czso.cz/csu/czso/cri/tvorba-a-uziti-hdp-4-ctvrtleti-2022" TargetMode="External"/><Relationship Id="rId8"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0" Type="http://schemas.openxmlformats.org/officeDocument/2006/relationships/hyperlink" Target="https://web.archive.org/web/20220704080547/https://www.vykupsurovin.com/cenik/" TargetMode="External"/><Relationship Id="rId22" Type="http://schemas.openxmlformats.org/officeDocument/2006/relationships/hyperlink" Target="https://web.archive.org/web/20221130160721/https://www.vykupsurovin.com/cenik/" TargetMode="External"/><Relationship Id="rId21" Type="http://schemas.openxmlformats.org/officeDocument/2006/relationships/hyperlink" Target="https://web.archive.org/web/20221004220335/https://www.vykupsurovin.com/cenik/" TargetMode="External"/><Relationship Id="rId24" Type="http://schemas.openxmlformats.org/officeDocument/2006/relationships/hyperlink" Target="https://web.archive.org/web/20230606215237/https://www.vykupsurovin.com/cenik/" TargetMode="External"/><Relationship Id="rId23" Type="http://schemas.openxmlformats.org/officeDocument/2006/relationships/hyperlink" Target="https://web.archive.org/web/20230321162955/https://www.vykupsurovin.com/cenik/" TargetMode="External"/><Relationship Id="rId1" Type="http://schemas.openxmlformats.org/officeDocument/2006/relationships/hyperlink" Target="https://web.archive.org/web/20170929212133/https://www.vykupsurovin.com/cenik/" TargetMode="External"/><Relationship Id="rId2" Type="http://schemas.openxmlformats.org/officeDocument/2006/relationships/hyperlink" Target="https://web.archive.org/web/20171001000000*/https://www.vykupsurovin.com/cenik/" TargetMode="External"/><Relationship Id="rId3" Type="http://schemas.openxmlformats.org/officeDocument/2006/relationships/hyperlink" Target="https://web.archive.org/web/20180327102227/https://www.vykupsurovin.com/cenik/" TargetMode="External"/><Relationship Id="rId4" Type="http://schemas.openxmlformats.org/officeDocument/2006/relationships/hyperlink" Target="https://web.archive.org/web/20180706161741/https://www.vykupsurovin.com/cenik/" TargetMode="External"/><Relationship Id="rId9" Type="http://schemas.openxmlformats.org/officeDocument/2006/relationships/hyperlink" Target="https://web.archive.org/web/20190902050024/https://www.vykupsurovin.com/cenik/" TargetMode="External"/><Relationship Id="rId26" Type="http://schemas.openxmlformats.org/officeDocument/2006/relationships/drawing" Target="../drawings/drawing8.xml"/><Relationship Id="rId25" Type="http://schemas.openxmlformats.org/officeDocument/2006/relationships/hyperlink" Target="https://www.vykupsurovin.com/cenik/" TargetMode="External"/><Relationship Id="rId5" Type="http://schemas.openxmlformats.org/officeDocument/2006/relationships/hyperlink" Target="https://web.archive.org/web/20180902214538/https://www.vykupsurovin.com/cenik/" TargetMode="External"/><Relationship Id="rId6" Type="http://schemas.openxmlformats.org/officeDocument/2006/relationships/hyperlink" Target="https://web.archive.org/web/20181211210642/https://www.vykupsurovin.com/cenik/" TargetMode="External"/><Relationship Id="rId7" Type="http://schemas.openxmlformats.org/officeDocument/2006/relationships/hyperlink" Target="https://web.archive.org/web/20190316134159/https://www.vykupsurovin.com/cenik/" TargetMode="External"/><Relationship Id="rId8" Type="http://schemas.openxmlformats.org/officeDocument/2006/relationships/hyperlink" Target="https://web.archive.org/web/20190619132631/https://www.vykupsurovin.com/cenik/" TargetMode="External"/><Relationship Id="rId11" Type="http://schemas.openxmlformats.org/officeDocument/2006/relationships/hyperlink" Target="https://web.archive.org/web/20200130213127/https://www.vykupsurovin.com/cenik/" TargetMode="External"/><Relationship Id="rId10" Type="http://schemas.openxmlformats.org/officeDocument/2006/relationships/hyperlink" Target="https://web.archive.org/web/20191201004622/https://www.vykupsurovin.com/cenik/" TargetMode="External"/><Relationship Id="rId13" Type="http://schemas.openxmlformats.org/officeDocument/2006/relationships/hyperlink" Target="https://web.archive.org/web/20200921175440/https://www.vykupsurovin.com/cenik/" TargetMode="External"/><Relationship Id="rId12" Type="http://schemas.openxmlformats.org/officeDocument/2006/relationships/hyperlink" Target="https://web.archive.org/web/20200804132329/https://www.vykupsurovin.com/cenik/" TargetMode="External"/><Relationship Id="rId15" Type="http://schemas.openxmlformats.org/officeDocument/2006/relationships/hyperlink" Target="https://web.archive.org/web/20210302191347/https://www.vykupsurovin.com/cenik/" TargetMode="External"/><Relationship Id="rId14" Type="http://schemas.openxmlformats.org/officeDocument/2006/relationships/hyperlink" Target="https://web.archive.org/web/20201126085013/https://www.vykupsurovin.com/cenik/" TargetMode="External"/><Relationship Id="rId17" Type="http://schemas.openxmlformats.org/officeDocument/2006/relationships/hyperlink" Target="https://web.archive.org/web/20210926132814/https://www.vykupsurovin.com/cenik/" TargetMode="External"/><Relationship Id="rId16" Type="http://schemas.openxmlformats.org/officeDocument/2006/relationships/hyperlink" Target="https://web.archive.org/web/20210617011344/https://www.vykupsurovin.com/cenik/" TargetMode="External"/><Relationship Id="rId19" Type="http://schemas.openxmlformats.org/officeDocument/2006/relationships/hyperlink" Target="https://web.archive.org/web/20220302111654/https://www.vykupsurovin.com/cenik/" TargetMode="External"/><Relationship Id="rId18" Type="http://schemas.openxmlformats.org/officeDocument/2006/relationships/hyperlink" Target="https://web.archive.org/web/20211128194728/https://www.vykupsurovin.com/ceni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c r="A10" s="8" t="s">
        <v>10</v>
      </c>
      <c r="B10" s="9"/>
    </row>
    <row r="11">
      <c r="A11" s="6" t="s">
        <v>11</v>
      </c>
      <c r="B11" s="7" t="s">
        <v>12</v>
      </c>
    </row>
    <row r="12">
      <c r="A12" s="6" t="s">
        <v>13</v>
      </c>
      <c r="B12" s="7" t="s">
        <v>14</v>
      </c>
    </row>
    <row r="13">
      <c r="A13" s="6" t="s">
        <v>15</v>
      </c>
      <c r="B13" s="7" t="s">
        <v>16</v>
      </c>
    </row>
    <row r="14">
      <c r="A14" s="8" t="s">
        <v>17</v>
      </c>
      <c r="B14" s="9"/>
    </row>
    <row r="15">
      <c r="A15" s="6" t="s">
        <v>18</v>
      </c>
      <c r="B15" s="7" t="s">
        <v>19</v>
      </c>
    </row>
    <row r="16" ht="17.25" customHeight="1">
      <c r="A16" s="6" t="s">
        <v>20</v>
      </c>
      <c r="B16" s="7" t="s">
        <v>21</v>
      </c>
    </row>
    <row r="17">
      <c r="A17" s="10"/>
      <c r="B17" s="11"/>
    </row>
    <row r="18">
      <c r="A18" s="11"/>
      <c r="B18" s="11"/>
    </row>
    <row r="19">
      <c r="A19" s="11"/>
      <c r="B19" s="11"/>
    </row>
    <row r="20">
      <c r="A20" s="11"/>
      <c r="B20" s="11"/>
    </row>
    <row r="21">
      <c r="A21" s="11"/>
      <c r="B21" s="11"/>
    </row>
    <row r="22">
      <c r="A22" s="11"/>
      <c r="B22" s="11"/>
    </row>
    <row r="23">
      <c r="A23" s="11"/>
      <c r="B23" s="11"/>
    </row>
    <row r="24">
      <c r="A24" s="11"/>
      <c r="B24" s="11"/>
    </row>
    <row r="25">
      <c r="A25" s="11"/>
      <c r="B25" s="11"/>
    </row>
    <row r="26">
      <c r="A26" s="11"/>
      <c r="B26" s="11"/>
    </row>
    <row r="27">
      <c r="A27" s="11"/>
      <c r="B27" s="11"/>
    </row>
    <row r="28">
      <c r="A28" s="11"/>
      <c r="B28" s="11"/>
    </row>
    <row r="29">
      <c r="A29" s="11"/>
      <c r="B29" s="11"/>
    </row>
    <row r="30">
      <c r="A30" s="11"/>
      <c r="B30" s="11"/>
    </row>
    <row r="31">
      <c r="A31" s="11"/>
      <c r="B31" s="11"/>
    </row>
    <row r="32">
      <c r="A32" s="11"/>
      <c r="B32" s="11"/>
    </row>
    <row r="33">
      <c r="A33" s="11"/>
      <c r="B33" s="11"/>
    </row>
    <row r="34">
      <c r="A34" s="11"/>
      <c r="B34" s="11"/>
    </row>
    <row r="35">
      <c r="A35" s="11"/>
      <c r="B35" s="11"/>
    </row>
    <row r="36">
      <c r="A36" s="11"/>
      <c r="B36" s="11"/>
    </row>
    <row r="37">
      <c r="A37" s="11"/>
      <c r="B37" s="11"/>
    </row>
    <row r="38">
      <c r="A38" s="11"/>
      <c r="B38" s="11"/>
    </row>
    <row r="39">
      <c r="A39" s="11"/>
      <c r="B39" s="11"/>
    </row>
    <row r="40">
      <c r="A40" s="11"/>
      <c r="B40" s="11"/>
    </row>
    <row r="41">
      <c r="A41" s="11"/>
      <c r="B41" s="11"/>
    </row>
    <row r="42">
      <c r="A42" s="11"/>
      <c r="B42" s="11"/>
    </row>
    <row r="43">
      <c r="A43" s="11"/>
      <c r="B43" s="11"/>
    </row>
    <row r="44">
      <c r="A44" s="11"/>
      <c r="B44" s="11"/>
    </row>
    <row r="45">
      <c r="A45" s="11"/>
      <c r="B45" s="11"/>
    </row>
    <row r="46">
      <c r="A46" s="11"/>
      <c r="B46" s="11"/>
    </row>
    <row r="47">
      <c r="A47" s="11"/>
      <c r="B47" s="11"/>
    </row>
    <row r="48">
      <c r="A48" s="11"/>
      <c r="B48" s="11"/>
    </row>
    <row r="49">
      <c r="A49" s="11"/>
      <c r="B49" s="11"/>
    </row>
    <row r="50">
      <c r="A50" s="11"/>
      <c r="B50" s="11"/>
    </row>
    <row r="51">
      <c r="A51" s="11"/>
      <c r="B51" s="11"/>
    </row>
    <row r="52">
      <c r="A52" s="11"/>
      <c r="B52" s="11"/>
    </row>
    <row r="53">
      <c r="A53" s="11"/>
      <c r="B53" s="11"/>
    </row>
    <row r="54">
      <c r="A54" s="11"/>
      <c r="B54" s="11"/>
    </row>
    <row r="55">
      <c r="A55" s="11"/>
      <c r="B55" s="11"/>
    </row>
    <row r="56">
      <c r="A56" s="11"/>
      <c r="B56" s="11"/>
    </row>
    <row r="57">
      <c r="A57" s="11"/>
      <c r="B57" s="11"/>
    </row>
    <row r="58">
      <c r="A58" s="11"/>
      <c r="B58" s="11"/>
    </row>
    <row r="59">
      <c r="A59" s="11"/>
      <c r="B59" s="11"/>
    </row>
    <row r="60">
      <c r="A60" s="11"/>
      <c r="B60" s="11"/>
    </row>
    <row r="61">
      <c r="A61" s="11"/>
      <c r="B61" s="11"/>
    </row>
    <row r="62">
      <c r="A62" s="11"/>
      <c r="B62" s="11"/>
    </row>
    <row r="63">
      <c r="A63" s="11"/>
      <c r="B63" s="11"/>
    </row>
    <row r="64">
      <c r="A64" s="11"/>
      <c r="B64" s="11"/>
    </row>
    <row r="65">
      <c r="A65" s="11"/>
      <c r="B65" s="11"/>
    </row>
    <row r="66">
      <c r="A66" s="11"/>
      <c r="B66" s="11"/>
    </row>
    <row r="67">
      <c r="A67" s="11"/>
      <c r="B67" s="11"/>
    </row>
    <row r="68">
      <c r="A68" s="11"/>
      <c r="B68" s="11"/>
    </row>
    <row r="69">
      <c r="A69" s="11"/>
      <c r="B69" s="11"/>
    </row>
    <row r="70">
      <c r="A70" s="11"/>
      <c r="B70" s="11"/>
    </row>
    <row r="71">
      <c r="A71" s="11"/>
      <c r="B71" s="11"/>
    </row>
    <row r="72">
      <c r="A72" s="11"/>
      <c r="B72" s="11"/>
    </row>
    <row r="73">
      <c r="A73" s="11"/>
      <c r="B73" s="11"/>
    </row>
    <row r="74">
      <c r="A74" s="11"/>
      <c r="B74" s="11"/>
    </row>
    <row r="75">
      <c r="A75" s="11"/>
      <c r="B75" s="11"/>
    </row>
    <row r="76">
      <c r="A76" s="11"/>
      <c r="B76" s="11"/>
    </row>
    <row r="77">
      <c r="A77" s="11"/>
      <c r="B77" s="11"/>
    </row>
    <row r="78">
      <c r="A78" s="11"/>
      <c r="B78" s="11"/>
    </row>
    <row r="79">
      <c r="A79" s="11"/>
      <c r="B79" s="11"/>
    </row>
    <row r="80">
      <c r="A80" s="11"/>
      <c r="B80" s="11"/>
    </row>
    <row r="81">
      <c r="A81" s="11"/>
      <c r="B81" s="11"/>
    </row>
    <row r="82">
      <c r="A82" s="11"/>
      <c r="B82" s="11"/>
    </row>
    <row r="83">
      <c r="A83" s="11"/>
      <c r="B83" s="11"/>
    </row>
    <row r="84">
      <c r="A84" s="11"/>
      <c r="B84" s="11"/>
    </row>
    <row r="85">
      <c r="A85" s="11"/>
      <c r="B85" s="11"/>
    </row>
    <row r="86">
      <c r="A86" s="11"/>
      <c r="B86" s="11"/>
    </row>
    <row r="87">
      <c r="A87" s="11"/>
      <c r="B87" s="11"/>
    </row>
    <row r="88">
      <c r="A88" s="11"/>
      <c r="B88" s="11"/>
    </row>
    <row r="89">
      <c r="A89" s="11"/>
      <c r="B89" s="11"/>
    </row>
    <row r="90">
      <c r="A90" s="11"/>
      <c r="B90" s="11"/>
    </row>
    <row r="91">
      <c r="A91" s="11"/>
      <c r="B91" s="11"/>
    </row>
    <row r="92">
      <c r="A92" s="11"/>
      <c r="B92" s="11"/>
    </row>
    <row r="93">
      <c r="A93" s="11"/>
      <c r="B93" s="11"/>
    </row>
    <row r="94">
      <c r="A94" s="11"/>
      <c r="B94" s="11"/>
    </row>
    <row r="95">
      <c r="A95" s="11"/>
      <c r="B95" s="11"/>
    </row>
    <row r="96">
      <c r="A96" s="11"/>
      <c r="B96" s="11"/>
    </row>
    <row r="97">
      <c r="A97" s="11"/>
      <c r="B97" s="11"/>
    </row>
    <row r="98">
      <c r="A98" s="11"/>
      <c r="B98" s="11"/>
    </row>
    <row r="99">
      <c r="A99" s="11"/>
      <c r="B99" s="11"/>
    </row>
    <row r="100">
      <c r="A100" s="11"/>
      <c r="B100" s="11"/>
    </row>
    <row r="101">
      <c r="A101" s="11"/>
      <c r="B101" s="11"/>
    </row>
    <row r="102">
      <c r="A102" s="11"/>
      <c r="B102" s="11"/>
    </row>
    <row r="103">
      <c r="A103" s="11"/>
      <c r="B103" s="11"/>
    </row>
    <row r="104">
      <c r="A104" s="11"/>
      <c r="B104" s="11"/>
    </row>
    <row r="105">
      <c r="A105" s="11"/>
      <c r="B105" s="11"/>
    </row>
    <row r="106">
      <c r="A106" s="11"/>
      <c r="B106" s="11"/>
    </row>
    <row r="107">
      <c r="A107" s="11"/>
      <c r="B107" s="11"/>
    </row>
    <row r="108">
      <c r="A108" s="11"/>
      <c r="B108" s="11"/>
    </row>
    <row r="109">
      <c r="A109" s="11"/>
      <c r="B109" s="11"/>
    </row>
    <row r="110">
      <c r="A110" s="11"/>
      <c r="B110" s="11"/>
    </row>
    <row r="111">
      <c r="A111" s="11"/>
      <c r="B111" s="11"/>
    </row>
    <row r="112">
      <c r="A112" s="11"/>
      <c r="B112" s="11"/>
    </row>
    <row r="113">
      <c r="A113" s="11"/>
      <c r="B113" s="11"/>
    </row>
    <row r="114">
      <c r="A114" s="11"/>
      <c r="B114" s="11"/>
    </row>
    <row r="115">
      <c r="A115" s="11"/>
      <c r="B115" s="11"/>
    </row>
    <row r="116">
      <c r="A116" s="11"/>
      <c r="B116" s="11"/>
    </row>
    <row r="117">
      <c r="A117" s="11"/>
      <c r="B117" s="11"/>
    </row>
    <row r="118">
      <c r="A118" s="11"/>
      <c r="B118" s="11"/>
    </row>
    <row r="119">
      <c r="A119" s="11"/>
      <c r="B119" s="11"/>
    </row>
    <row r="120">
      <c r="A120" s="11"/>
      <c r="B120" s="11"/>
    </row>
    <row r="121">
      <c r="A121" s="11"/>
      <c r="B121" s="11"/>
    </row>
    <row r="122">
      <c r="A122" s="11"/>
      <c r="B122" s="11"/>
    </row>
    <row r="123">
      <c r="A123" s="11"/>
      <c r="B123" s="11"/>
    </row>
    <row r="124">
      <c r="A124" s="11"/>
      <c r="B124" s="11"/>
    </row>
    <row r="125">
      <c r="A125" s="11"/>
      <c r="B125" s="11"/>
    </row>
    <row r="126">
      <c r="A126" s="11"/>
      <c r="B126" s="11"/>
    </row>
    <row r="127">
      <c r="A127" s="11"/>
      <c r="B127" s="11"/>
    </row>
    <row r="128">
      <c r="A128" s="11"/>
      <c r="B128" s="11"/>
    </row>
    <row r="129">
      <c r="A129" s="11"/>
      <c r="B129" s="11"/>
    </row>
    <row r="130">
      <c r="A130" s="11"/>
      <c r="B130" s="11"/>
    </row>
    <row r="131">
      <c r="A131" s="11"/>
      <c r="B131" s="11"/>
    </row>
    <row r="132">
      <c r="A132" s="11"/>
      <c r="B132" s="11"/>
    </row>
    <row r="133">
      <c r="A133" s="11"/>
      <c r="B133" s="11"/>
    </row>
    <row r="134">
      <c r="A134" s="11"/>
      <c r="B134" s="11"/>
    </row>
    <row r="135">
      <c r="A135" s="11"/>
      <c r="B135" s="11"/>
    </row>
    <row r="136">
      <c r="A136" s="11"/>
      <c r="B136" s="11"/>
    </row>
    <row r="137">
      <c r="A137" s="11"/>
      <c r="B137" s="11"/>
    </row>
    <row r="138">
      <c r="A138" s="11"/>
      <c r="B138" s="11"/>
    </row>
    <row r="139">
      <c r="A139" s="11"/>
      <c r="B139" s="11"/>
    </row>
    <row r="140">
      <c r="A140" s="11"/>
      <c r="B140" s="11"/>
    </row>
    <row r="141">
      <c r="A141" s="11"/>
      <c r="B141" s="11"/>
    </row>
    <row r="142">
      <c r="A142" s="11"/>
      <c r="B142" s="11"/>
    </row>
    <row r="143">
      <c r="A143" s="11"/>
      <c r="B143" s="11"/>
    </row>
    <row r="144">
      <c r="A144" s="11"/>
      <c r="B144" s="11"/>
    </row>
    <row r="145">
      <c r="A145" s="11"/>
      <c r="B145" s="11"/>
    </row>
    <row r="146">
      <c r="A146" s="11"/>
      <c r="B146" s="11"/>
    </row>
    <row r="147">
      <c r="A147" s="11"/>
      <c r="B147" s="11"/>
    </row>
    <row r="148">
      <c r="A148" s="11"/>
      <c r="B148" s="11"/>
    </row>
    <row r="149">
      <c r="A149" s="11"/>
      <c r="B149" s="11"/>
    </row>
    <row r="150">
      <c r="A150" s="11"/>
      <c r="B150" s="11"/>
    </row>
    <row r="151">
      <c r="A151" s="11"/>
      <c r="B151" s="11"/>
    </row>
    <row r="152">
      <c r="A152" s="11"/>
      <c r="B152" s="11"/>
    </row>
    <row r="153">
      <c r="A153" s="11"/>
      <c r="B153" s="11"/>
    </row>
    <row r="154">
      <c r="A154" s="11"/>
      <c r="B154" s="11"/>
    </row>
    <row r="155">
      <c r="A155" s="11"/>
      <c r="B155" s="11"/>
    </row>
    <row r="156">
      <c r="A156" s="11"/>
      <c r="B156" s="11"/>
    </row>
    <row r="157">
      <c r="A157" s="11"/>
      <c r="B157" s="11"/>
    </row>
    <row r="158">
      <c r="A158" s="11"/>
      <c r="B158" s="11"/>
    </row>
    <row r="159">
      <c r="A159" s="11"/>
      <c r="B159" s="11"/>
    </row>
    <row r="160">
      <c r="A160" s="11"/>
      <c r="B160" s="11"/>
    </row>
    <row r="161">
      <c r="A161" s="11"/>
      <c r="B161" s="11"/>
    </row>
    <row r="162">
      <c r="A162" s="11"/>
      <c r="B162" s="11"/>
    </row>
    <row r="163">
      <c r="A163" s="11"/>
      <c r="B163" s="11"/>
    </row>
    <row r="164">
      <c r="A164" s="11"/>
      <c r="B164" s="11"/>
    </row>
    <row r="165">
      <c r="A165" s="11"/>
      <c r="B165" s="11"/>
    </row>
    <row r="166">
      <c r="A166" s="11"/>
      <c r="B166" s="11"/>
    </row>
    <row r="167">
      <c r="A167" s="11"/>
      <c r="B167" s="11"/>
    </row>
    <row r="168">
      <c r="A168" s="11"/>
      <c r="B168" s="11"/>
    </row>
    <row r="169">
      <c r="A169" s="11"/>
      <c r="B169" s="11"/>
    </row>
    <row r="170">
      <c r="A170" s="11"/>
      <c r="B170" s="11"/>
    </row>
    <row r="171">
      <c r="A171" s="11"/>
      <c r="B171" s="11"/>
    </row>
    <row r="172">
      <c r="A172" s="11"/>
      <c r="B172" s="11"/>
    </row>
    <row r="173">
      <c r="A173" s="11"/>
      <c r="B173" s="11"/>
    </row>
    <row r="174">
      <c r="A174" s="11"/>
      <c r="B174" s="11"/>
    </row>
    <row r="175">
      <c r="A175" s="11"/>
      <c r="B175" s="11"/>
    </row>
    <row r="176">
      <c r="A176" s="11"/>
      <c r="B176" s="11"/>
    </row>
    <row r="177">
      <c r="A177" s="11"/>
      <c r="B177" s="11"/>
    </row>
    <row r="178">
      <c r="A178" s="11"/>
      <c r="B178" s="11"/>
    </row>
    <row r="179">
      <c r="A179" s="11"/>
      <c r="B179" s="11"/>
    </row>
    <row r="180">
      <c r="A180" s="11"/>
      <c r="B180" s="11"/>
    </row>
    <row r="181">
      <c r="A181" s="11"/>
      <c r="B181" s="11"/>
    </row>
    <row r="182">
      <c r="A182" s="11"/>
      <c r="B182" s="11"/>
    </row>
    <row r="183">
      <c r="A183" s="11"/>
      <c r="B183" s="11"/>
    </row>
    <row r="184">
      <c r="A184" s="11"/>
      <c r="B184" s="11"/>
    </row>
    <row r="185">
      <c r="A185" s="11"/>
      <c r="B185" s="11"/>
    </row>
    <row r="186">
      <c r="A186" s="11"/>
      <c r="B186" s="11"/>
    </row>
    <row r="187">
      <c r="A187" s="11"/>
      <c r="B187" s="11"/>
    </row>
    <row r="188">
      <c r="A188" s="11"/>
      <c r="B188" s="11"/>
    </row>
    <row r="189">
      <c r="A189" s="11"/>
      <c r="B189" s="11"/>
    </row>
    <row r="190">
      <c r="A190" s="11"/>
      <c r="B190" s="11"/>
    </row>
    <row r="191">
      <c r="A191" s="11"/>
      <c r="B191" s="11"/>
    </row>
    <row r="192">
      <c r="A192" s="11"/>
      <c r="B192" s="11"/>
    </row>
    <row r="193">
      <c r="A193" s="11"/>
      <c r="B193" s="11"/>
    </row>
    <row r="194">
      <c r="A194" s="11"/>
      <c r="B194" s="11"/>
    </row>
    <row r="195">
      <c r="A195" s="11"/>
      <c r="B195" s="11"/>
    </row>
    <row r="196">
      <c r="A196" s="11"/>
      <c r="B196" s="11"/>
    </row>
    <row r="197">
      <c r="A197" s="11"/>
      <c r="B197" s="11"/>
    </row>
    <row r="198">
      <c r="A198" s="11"/>
      <c r="B198" s="11"/>
    </row>
    <row r="199">
      <c r="A199" s="11"/>
      <c r="B199" s="11"/>
    </row>
    <row r="200">
      <c r="A200" s="11"/>
      <c r="B200" s="11"/>
    </row>
    <row r="201">
      <c r="A201" s="11"/>
      <c r="B201" s="11"/>
    </row>
    <row r="202">
      <c r="A202" s="11"/>
      <c r="B202" s="11"/>
    </row>
    <row r="203">
      <c r="A203" s="11"/>
      <c r="B203" s="11"/>
    </row>
    <row r="204">
      <c r="A204" s="11"/>
      <c r="B204" s="11"/>
    </row>
    <row r="205">
      <c r="A205" s="11"/>
      <c r="B205" s="11"/>
    </row>
    <row r="206">
      <c r="A206" s="11"/>
      <c r="B206" s="11"/>
    </row>
    <row r="207">
      <c r="A207" s="11"/>
      <c r="B207" s="11"/>
    </row>
    <row r="208">
      <c r="A208" s="11"/>
      <c r="B208" s="11"/>
    </row>
    <row r="209">
      <c r="A209" s="11"/>
      <c r="B209" s="11"/>
    </row>
    <row r="210">
      <c r="A210" s="11"/>
      <c r="B210" s="11"/>
    </row>
    <row r="211">
      <c r="A211" s="11"/>
      <c r="B211" s="11"/>
    </row>
    <row r="212">
      <c r="A212" s="11"/>
      <c r="B212" s="11"/>
    </row>
    <row r="213">
      <c r="A213" s="11"/>
      <c r="B213" s="11"/>
    </row>
    <row r="214">
      <c r="A214" s="11"/>
      <c r="B214" s="11"/>
    </row>
    <row r="215">
      <c r="A215" s="11"/>
      <c r="B215" s="11"/>
    </row>
    <row r="216">
      <c r="A216" s="11"/>
      <c r="B216" s="11"/>
    </row>
    <row r="217">
      <c r="A217" s="11"/>
      <c r="B217" s="11"/>
    </row>
    <row r="218">
      <c r="A218" s="11"/>
      <c r="B218" s="11"/>
    </row>
    <row r="219">
      <c r="A219" s="11"/>
      <c r="B219" s="11"/>
    </row>
    <row r="220">
      <c r="A220" s="11"/>
      <c r="B220" s="11"/>
    </row>
    <row r="221">
      <c r="A221" s="11"/>
      <c r="B221" s="11"/>
    </row>
    <row r="222">
      <c r="A222" s="11"/>
      <c r="B222" s="11"/>
    </row>
    <row r="223">
      <c r="A223" s="11"/>
      <c r="B223" s="11"/>
    </row>
    <row r="224">
      <c r="A224" s="11"/>
      <c r="B224" s="11"/>
    </row>
    <row r="225">
      <c r="A225" s="11"/>
      <c r="B225" s="11"/>
    </row>
    <row r="226">
      <c r="A226" s="11"/>
      <c r="B226" s="11"/>
    </row>
    <row r="227">
      <c r="A227" s="11"/>
      <c r="B227" s="11"/>
    </row>
    <row r="228">
      <c r="A228" s="11"/>
      <c r="B228" s="11"/>
    </row>
    <row r="229">
      <c r="A229" s="11"/>
      <c r="B229" s="11"/>
    </row>
    <row r="230">
      <c r="A230" s="11"/>
      <c r="B230" s="11"/>
    </row>
    <row r="231">
      <c r="A231" s="11"/>
      <c r="B231" s="11"/>
    </row>
    <row r="232">
      <c r="A232" s="11"/>
      <c r="B232" s="11"/>
    </row>
    <row r="233">
      <c r="A233" s="11"/>
      <c r="B233" s="11"/>
    </row>
    <row r="234">
      <c r="A234" s="11"/>
      <c r="B234" s="11"/>
    </row>
    <row r="235">
      <c r="A235" s="11"/>
      <c r="B235" s="11"/>
    </row>
    <row r="236">
      <c r="A236" s="11"/>
      <c r="B236" s="11"/>
    </row>
    <row r="237">
      <c r="A237" s="11"/>
      <c r="B237" s="11"/>
    </row>
    <row r="238">
      <c r="A238" s="11"/>
      <c r="B238" s="11"/>
    </row>
    <row r="239">
      <c r="A239" s="11"/>
      <c r="B239" s="11"/>
    </row>
    <row r="240">
      <c r="A240" s="11"/>
      <c r="B240" s="11"/>
    </row>
    <row r="241">
      <c r="A241" s="11"/>
      <c r="B241" s="11"/>
    </row>
    <row r="242">
      <c r="A242" s="11"/>
      <c r="B242" s="11"/>
    </row>
    <row r="243">
      <c r="A243" s="11"/>
      <c r="B243" s="11"/>
    </row>
    <row r="244">
      <c r="A244" s="11"/>
      <c r="B244" s="11"/>
    </row>
    <row r="245">
      <c r="A245" s="11"/>
      <c r="B245" s="11"/>
    </row>
    <row r="246">
      <c r="A246" s="11"/>
      <c r="B246" s="11"/>
    </row>
    <row r="247">
      <c r="A247" s="11"/>
      <c r="B247" s="11"/>
    </row>
    <row r="248">
      <c r="A248" s="11"/>
      <c r="B248" s="11"/>
    </row>
    <row r="249">
      <c r="A249" s="11"/>
      <c r="B249" s="11"/>
    </row>
    <row r="250">
      <c r="A250" s="11"/>
      <c r="B250" s="11"/>
    </row>
    <row r="251">
      <c r="A251" s="11"/>
      <c r="B251" s="11"/>
    </row>
    <row r="252">
      <c r="A252" s="11"/>
      <c r="B252" s="11"/>
    </row>
    <row r="253">
      <c r="A253" s="11"/>
      <c r="B253" s="11"/>
    </row>
    <row r="254">
      <c r="A254" s="11"/>
      <c r="B254" s="11"/>
    </row>
    <row r="255">
      <c r="A255" s="11"/>
      <c r="B255" s="11"/>
    </row>
    <row r="256">
      <c r="A256" s="11"/>
      <c r="B256" s="11"/>
    </row>
    <row r="257">
      <c r="A257" s="11"/>
      <c r="B257" s="11"/>
    </row>
    <row r="258">
      <c r="A258" s="11"/>
      <c r="B258" s="11"/>
    </row>
    <row r="259">
      <c r="A259" s="11"/>
      <c r="B259" s="11"/>
    </row>
    <row r="260">
      <c r="A260" s="11"/>
      <c r="B260" s="11"/>
    </row>
    <row r="261">
      <c r="A261" s="11"/>
      <c r="B261" s="11"/>
    </row>
    <row r="262">
      <c r="A262" s="11"/>
      <c r="B262" s="11"/>
    </row>
    <row r="263">
      <c r="A263" s="11"/>
      <c r="B263" s="11"/>
    </row>
    <row r="264">
      <c r="A264" s="11"/>
      <c r="B264" s="11"/>
    </row>
    <row r="265">
      <c r="A265" s="11"/>
      <c r="B265" s="11"/>
    </row>
    <row r="266">
      <c r="A266" s="11"/>
      <c r="B266" s="11"/>
    </row>
    <row r="267">
      <c r="A267" s="11"/>
      <c r="B267" s="11"/>
    </row>
    <row r="268">
      <c r="A268" s="11"/>
      <c r="B268" s="11"/>
    </row>
    <row r="269">
      <c r="A269" s="11"/>
      <c r="B269" s="11"/>
    </row>
    <row r="270">
      <c r="A270" s="11"/>
      <c r="B270" s="11"/>
    </row>
    <row r="271">
      <c r="A271" s="11"/>
      <c r="B271" s="11"/>
    </row>
    <row r="272">
      <c r="A272" s="11"/>
      <c r="B272" s="11"/>
    </row>
    <row r="273">
      <c r="A273" s="11"/>
      <c r="B273" s="11"/>
    </row>
    <row r="274">
      <c r="A274" s="11"/>
      <c r="B274" s="11"/>
    </row>
    <row r="275">
      <c r="A275" s="11"/>
      <c r="B275" s="11"/>
    </row>
    <row r="276">
      <c r="A276" s="11"/>
      <c r="B276" s="11"/>
    </row>
    <row r="277">
      <c r="A277" s="11"/>
      <c r="B277" s="11"/>
    </row>
    <row r="278">
      <c r="A278" s="11"/>
      <c r="B278" s="11"/>
    </row>
    <row r="279">
      <c r="A279" s="11"/>
      <c r="B279" s="11"/>
    </row>
    <row r="280">
      <c r="A280" s="11"/>
      <c r="B280" s="11"/>
    </row>
    <row r="281">
      <c r="A281" s="11"/>
      <c r="B281" s="11"/>
    </row>
    <row r="282">
      <c r="A282" s="11"/>
      <c r="B282" s="11"/>
    </row>
    <row r="283">
      <c r="A283" s="11"/>
      <c r="B283" s="11"/>
    </row>
    <row r="284">
      <c r="A284" s="11"/>
      <c r="B284" s="11"/>
    </row>
    <row r="285">
      <c r="A285" s="11"/>
      <c r="B285" s="11"/>
    </row>
    <row r="286">
      <c r="A286" s="11"/>
      <c r="B286" s="11"/>
    </row>
    <row r="287">
      <c r="A287" s="11"/>
      <c r="B287" s="11"/>
    </row>
    <row r="288">
      <c r="A288" s="11"/>
      <c r="B288" s="11"/>
    </row>
    <row r="289">
      <c r="A289" s="11"/>
      <c r="B289" s="11"/>
    </row>
    <row r="290">
      <c r="A290" s="11"/>
      <c r="B290" s="11"/>
    </row>
    <row r="291">
      <c r="A291" s="11"/>
      <c r="B291" s="11"/>
    </row>
    <row r="292">
      <c r="A292" s="11"/>
      <c r="B292" s="11"/>
    </row>
    <row r="293">
      <c r="A293" s="11"/>
      <c r="B293" s="11"/>
    </row>
    <row r="294">
      <c r="A294" s="11"/>
      <c r="B294" s="11"/>
    </row>
    <row r="295">
      <c r="A295" s="11"/>
      <c r="B295" s="11"/>
    </row>
    <row r="296">
      <c r="A296" s="11"/>
      <c r="B296" s="11"/>
    </row>
    <row r="297">
      <c r="A297" s="11"/>
      <c r="B297" s="11"/>
    </row>
    <row r="298">
      <c r="A298" s="11"/>
      <c r="B298" s="11"/>
    </row>
    <row r="299">
      <c r="A299" s="11"/>
      <c r="B299" s="11"/>
    </row>
    <row r="300">
      <c r="A300" s="11"/>
      <c r="B300" s="11"/>
    </row>
    <row r="301">
      <c r="A301" s="11"/>
      <c r="B301" s="11"/>
    </row>
    <row r="302">
      <c r="A302" s="11"/>
      <c r="B302" s="11"/>
    </row>
    <row r="303">
      <c r="A303" s="11"/>
      <c r="B303" s="11"/>
    </row>
    <row r="304">
      <c r="A304" s="11"/>
      <c r="B304" s="11"/>
    </row>
    <row r="305">
      <c r="A305" s="11"/>
      <c r="B305" s="11"/>
    </row>
    <row r="306">
      <c r="A306" s="11"/>
      <c r="B306" s="11"/>
    </row>
    <row r="307">
      <c r="A307" s="11"/>
      <c r="B307" s="11"/>
    </row>
    <row r="308">
      <c r="A308" s="11"/>
      <c r="B308" s="11"/>
    </row>
    <row r="309">
      <c r="A309" s="11"/>
      <c r="B309" s="11"/>
    </row>
    <row r="310">
      <c r="A310" s="11"/>
      <c r="B310" s="11"/>
    </row>
    <row r="311">
      <c r="A311" s="11"/>
      <c r="B311" s="11"/>
    </row>
    <row r="312">
      <c r="A312" s="11"/>
      <c r="B312" s="11"/>
    </row>
    <row r="313">
      <c r="A313" s="11"/>
      <c r="B313" s="11"/>
    </row>
    <row r="314">
      <c r="A314" s="11"/>
      <c r="B314" s="11"/>
    </row>
    <row r="315">
      <c r="A315" s="11"/>
      <c r="B315" s="11"/>
    </row>
    <row r="316">
      <c r="A316" s="11"/>
      <c r="B316" s="11"/>
    </row>
    <row r="317">
      <c r="A317" s="11"/>
      <c r="B317" s="11"/>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c r="A318" s="11"/>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c r="A319" s="11"/>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c r="A320" s="11"/>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c r="A321" s="11"/>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c r="A322" s="11"/>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c r="A323" s="11"/>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c r="A324" s="11"/>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c r="A325" s="11"/>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c r="A326" s="11"/>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c r="A327" s="11"/>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c r="A328" s="11"/>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c r="A329" s="11"/>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c r="A330" s="11"/>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c r="A331" s="11"/>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c r="A332" s="11"/>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c r="A333" s="11"/>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c r="A334" s="11"/>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c r="A335" s="11"/>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c r="A336" s="11"/>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c r="A337" s="11"/>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c r="A338" s="11"/>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c r="A339" s="11"/>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c r="A340" s="11"/>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c r="A341" s="11"/>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c r="A342" s="11"/>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c r="A343" s="11"/>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c r="A344" s="11"/>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c r="A345" s="11"/>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c r="A346" s="11"/>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c r="A347" s="11"/>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c r="A348" s="11"/>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c r="A349" s="11"/>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c r="A350" s="11"/>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c r="A351" s="11"/>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c r="A352" s="11"/>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c r="A353" s="11"/>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c r="A354" s="11"/>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c r="A355" s="11"/>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c r="A356" s="11"/>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c r="A357" s="11"/>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c r="A358" s="11"/>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c r="A359" s="11"/>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c r="A360" s="11"/>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c r="A361" s="11"/>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c r="A362" s="11"/>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c r="A363" s="11"/>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c r="A364" s="11"/>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c r="A365" s="11"/>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c r="A366" s="11"/>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c r="A367" s="11"/>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c r="A368" s="11"/>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c r="A369" s="11"/>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c r="A370" s="11"/>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c r="A371" s="11"/>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c r="A372" s="11"/>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c r="A373" s="11"/>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c r="A374" s="11"/>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c r="A375" s="11"/>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c r="A376" s="11"/>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c r="A377" s="11"/>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c r="A378" s="11"/>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c r="A379" s="11"/>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c r="A380" s="11"/>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c r="A381" s="11"/>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c r="A382" s="11"/>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c r="A383" s="11"/>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c r="A384" s="11"/>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c r="A385" s="11"/>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c r="A386" s="11"/>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c r="A387" s="11"/>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c r="A388" s="11"/>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c r="A389" s="11"/>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c r="A390" s="11"/>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c r="A391" s="11"/>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c r="A392" s="11"/>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c r="A393" s="11"/>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c r="A394" s="11"/>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c r="A395" s="11"/>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c r="A396" s="11"/>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c r="A397" s="11"/>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c r="A398" s="11"/>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c r="A399" s="11"/>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c r="A400" s="11"/>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c r="A401" s="11"/>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c r="A402" s="11"/>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c r="A403" s="11"/>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c r="A404" s="11"/>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c r="A405" s="11"/>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c r="A406" s="11"/>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c r="A407" s="11"/>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c r="A408" s="11"/>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c r="A409" s="11"/>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c r="A410" s="11"/>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c r="A411" s="11"/>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c r="A412" s="11"/>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c r="A413" s="11"/>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c r="A414" s="11"/>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c r="A415" s="11"/>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c r="A416" s="11"/>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c r="A417" s="11"/>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c r="A418" s="11"/>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c r="A419" s="11"/>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c r="A420" s="11"/>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c r="A421" s="11"/>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c r="A422" s="11"/>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c r="A423" s="11"/>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c r="A424" s="11"/>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c r="A425" s="11"/>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c r="A426" s="11"/>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c r="A427" s="11"/>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c r="A428" s="11"/>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c r="A429" s="11"/>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c r="A430" s="11"/>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c r="A431" s="11"/>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c r="A432" s="11"/>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c r="A433" s="11"/>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c r="A434" s="11"/>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c r="A435" s="11"/>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c r="A436" s="11"/>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c r="A437" s="11"/>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c r="A438" s="11"/>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c r="A439" s="11"/>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c r="A440" s="11"/>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c r="A441" s="11"/>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c r="A442" s="11"/>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c r="A443" s="11"/>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c r="A444" s="11"/>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c r="A445" s="11"/>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c r="A446" s="11"/>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c r="A447" s="11"/>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c r="A448" s="11"/>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c r="A449" s="11"/>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c r="A450" s="11"/>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c r="A451" s="11"/>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c r="A452" s="11"/>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c r="A453" s="11"/>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c r="A454" s="11"/>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c r="A455" s="11"/>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c r="A456" s="11"/>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c r="A457" s="11"/>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c r="A458" s="11"/>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c r="A459" s="11"/>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c r="A460" s="11"/>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c r="A461" s="11"/>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c r="A462" s="11"/>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c r="A463" s="11"/>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c r="A464" s="11"/>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c r="A465" s="11"/>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c r="A466" s="11"/>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c r="A467" s="11"/>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c r="A468" s="11"/>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c r="A469" s="11"/>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c r="A470" s="11"/>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c r="A471" s="11"/>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c r="A472" s="11"/>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c r="A473" s="11"/>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c r="A474" s="11"/>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c r="A475" s="11"/>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c r="A476" s="11"/>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c r="A477" s="11"/>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c r="A478" s="11"/>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c r="A479" s="11"/>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c r="A480" s="11"/>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c r="A481" s="11"/>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c r="A482" s="11"/>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c r="A483" s="11"/>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c r="A484" s="11"/>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c r="A485" s="11"/>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c r="A486" s="11"/>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c r="A487" s="11"/>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c r="A488" s="11"/>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c r="A489" s="11"/>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c r="A490" s="11"/>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c r="A491" s="11"/>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c r="A492" s="11"/>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c r="A493" s="11"/>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c r="A494" s="11"/>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c r="A495" s="11"/>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c r="A496" s="11"/>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c r="A497" s="11"/>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c r="A498" s="11"/>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c r="A499" s="11"/>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c r="A500" s="11"/>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c r="A501" s="11"/>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c r="A502" s="11"/>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c r="A503" s="11"/>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c r="A504" s="11"/>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c r="A505" s="11"/>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c r="A506" s="11"/>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c r="A507" s="11"/>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c r="A508" s="11"/>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c r="A509" s="11"/>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c r="A510" s="11"/>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c r="A511" s="11"/>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c r="A512" s="11"/>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c r="A513" s="11"/>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c r="A514" s="11"/>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c r="A515" s="11"/>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c r="A516" s="11"/>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c r="A517" s="11"/>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c r="A518" s="11"/>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c r="A519" s="11"/>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c r="A520" s="11"/>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c r="A521" s="11"/>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c r="A522" s="11"/>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c r="A523" s="11"/>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c r="A524" s="11"/>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c r="A525" s="11"/>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c r="A526" s="11"/>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c r="A527" s="11"/>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c r="A528" s="11"/>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c r="A529" s="11"/>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c r="A530" s="11"/>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c r="A531" s="11"/>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c r="A532" s="11"/>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c r="A533" s="11"/>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c r="A534" s="11"/>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c r="A535" s="11"/>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c r="A536" s="11"/>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c r="A537" s="11"/>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c r="A538" s="11"/>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c r="A539" s="11"/>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c r="A540" s="11"/>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c r="A541" s="11"/>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c r="A542" s="11"/>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c r="A543" s="11"/>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c r="A544" s="11"/>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c r="A545" s="11"/>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c r="A546" s="11"/>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c r="A547" s="11"/>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c r="A548" s="11"/>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c r="A549" s="11"/>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c r="A550" s="11"/>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c r="A551" s="11"/>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c r="A552" s="11"/>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c r="A553" s="11"/>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c r="A554" s="11"/>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c r="A555" s="11"/>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c r="A556" s="11"/>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c r="A557" s="11"/>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c r="A558" s="11"/>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c r="A559" s="11"/>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c r="A560" s="11"/>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c r="A561" s="11"/>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c r="A562" s="11"/>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c r="A563" s="11"/>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c r="A564" s="11"/>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c r="A565" s="11"/>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c r="A566" s="11"/>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c r="A567" s="11"/>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c r="A568" s="11"/>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c r="A569" s="11"/>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c r="A570" s="11"/>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c r="A571" s="11"/>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c r="A572" s="11"/>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c r="A573" s="11"/>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c r="A574" s="11"/>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c r="A575" s="11"/>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c r="A576" s="11"/>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c r="A577" s="11"/>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c r="A578" s="11"/>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c r="A579" s="11"/>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c r="A580" s="11"/>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c r="A581" s="11"/>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c r="A582" s="11"/>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c r="A583" s="11"/>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c r="A584" s="11"/>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c r="A585" s="11"/>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c r="A586" s="11"/>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c r="A587" s="11"/>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c r="A588" s="11"/>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c r="A589" s="11"/>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c r="A590" s="11"/>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c r="A591" s="11"/>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c r="A592" s="11"/>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c r="A593" s="11"/>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c r="A594" s="11"/>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c r="A595" s="11"/>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c r="A596" s="11"/>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c r="A597" s="11"/>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c r="A598" s="11"/>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c r="A599" s="11"/>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c r="A600" s="11"/>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c r="A601" s="11"/>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c r="A602" s="11"/>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c r="A603" s="11"/>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c r="A604" s="11"/>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c r="A605" s="11"/>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c r="A606" s="11"/>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c r="A607" s="11"/>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c r="A608" s="11"/>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c r="A609" s="11"/>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c r="A610" s="11"/>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c r="A611" s="11"/>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c r="A612" s="11"/>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c r="A613" s="11"/>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c r="A614" s="11"/>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c r="A615" s="11"/>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c r="A616" s="11"/>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c r="A617" s="11"/>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c r="A618" s="11"/>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c r="A619" s="11"/>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c r="A620" s="11"/>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c r="A621" s="11"/>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c r="A622" s="11"/>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c r="A623" s="11"/>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c r="A624" s="11"/>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c r="A625" s="11"/>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c r="A626" s="11"/>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c r="A627" s="11"/>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c r="A628" s="11"/>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c r="A629" s="11"/>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c r="A630" s="11"/>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c r="A631" s="11"/>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c r="A632" s="11"/>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c r="A633" s="11"/>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c r="A634" s="11"/>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c r="A635" s="11"/>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c r="A636" s="11"/>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c r="A637" s="11"/>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c r="A638" s="11"/>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c r="A639" s="11"/>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c r="A640" s="11"/>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c r="A641" s="11"/>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c r="A642" s="11"/>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c r="A643" s="11"/>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c r="A644" s="11"/>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c r="A645" s="11"/>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c r="A646" s="11"/>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c r="A647" s="11"/>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c r="A648" s="11"/>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c r="A649" s="11"/>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c r="A650" s="11"/>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c r="A651" s="11"/>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c r="A652" s="11"/>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c r="A653" s="11"/>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c r="A654" s="11"/>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c r="A655" s="11"/>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c r="A656" s="11"/>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c r="A657" s="11"/>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c r="A658" s="11"/>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c r="A659" s="11"/>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c r="A660" s="11"/>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c r="A661" s="11"/>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c r="A662" s="11"/>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c r="A663" s="11"/>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c r="A664" s="11"/>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c r="A665" s="11"/>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c r="A666" s="11"/>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c r="A667" s="11"/>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c r="A668" s="11"/>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c r="A669" s="11"/>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c r="A670" s="11"/>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c r="A671" s="11"/>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c r="A672" s="11"/>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c r="A673" s="11"/>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c r="A674" s="11"/>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c r="A675" s="11"/>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c r="A676" s="11"/>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c r="A677" s="11"/>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c r="A678" s="11"/>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c r="A679" s="11"/>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c r="A680" s="11"/>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c r="A681" s="11"/>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c r="A682" s="11"/>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c r="A683" s="11"/>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c r="A684" s="11"/>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c r="A685" s="11"/>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c r="A686" s="11"/>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c r="A687" s="11"/>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c r="A688" s="11"/>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c r="A689" s="11"/>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c r="A690" s="11"/>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c r="A691" s="11"/>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c r="A692" s="11"/>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c r="A693" s="11"/>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c r="A694" s="11"/>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c r="A695" s="11"/>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c r="A696" s="11"/>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c r="A697" s="11"/>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c r="A698" s="11"/>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c r="A699" s="11"/>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c r="A700" s="11"/>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c r="A701" s="11"/>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c r="A702" s="11"/>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c r="A703" s="11"/>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c r="A704" s="11"/>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c r="A705" s="11"/>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c r="A706" s="11"/>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c r="A707" s="11"/>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c r="A708" s="11"/>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c r="A709" s="11"/>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c r="A710" s="11"/>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c r="A711" s="11"/>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c r="A712" s="11"/>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c r="A713" s="11"/>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c r="A714" s="11"/>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c r="A715" s="11"/>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c r="A716" s="11"/>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c r="A717" s="11"/>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c r="A718" s="11"/>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c r="A719" s="11"/>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c r="A720" s="11"/>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c r="A721" s="11"/>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c r="A722" s="11"/>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c r="A723" s="11"/>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c r="A724" s="11"/>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c r="A725" s="11"/>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c r="A726" s="11"/>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c r="A727" s="11"/>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c r="A728" s="11"/>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c r="A729" s="11"/>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c r="A730" s="11"/>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c r="A731" s="11"/>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c r="A732" s="11"/>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c r="A733" s="11"/>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c r="A734" s="11"/>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c r="A735" s="11"/>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c r="A736" s="11"/>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c r="A737" s="11"/>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c r="A738" s="11"/>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c r="A739" s="11"/>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c r="A740" s="11"/>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c r="A741" s="11"/>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c r="A742" s="11"/>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c r="A743" s="11"/>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c r="A744" s="11"/>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c r="A745" s="11"/>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c r="A746" s="11"/>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c r="A747" s="11"/>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c r="A748" s="11"/>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c r="A749" s="11"/>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c r="A750" s="11"/>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c r="A751" s="11"/>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c r="A752" s="11"/>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c r="A753" s="11"/>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c r="A754" s="11"/>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c r="A755" s="11"/>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c r="A756" s="11"/>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c r="A757" s="11"/>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c r="A758" s="11"/>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c r="A759" s="11"/>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c r="A760" s="11"/>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c r="A761" s="11"/>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c r="A762" s="11"/>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c r="A763" s="11"/>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c r="A764" s="11"/>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c r="A765" s="11"/>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c r="A766" s="11"/>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c r="A767" s="11"/>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c r="A768" s="11"/>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c r="A769" s="11"/>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c r="A770" s="11"/>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c r="A771" s="11"/>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c r="A772" s="11"/>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c r="A773" s="11"/>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c r="A774" s="11"/>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c r="A775" s="11"/>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c r="A776" s="11"/>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c r="A777" s="11"/>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c r="A778" s="11"/>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c r="A779" s="11"/>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c r="A780" s="11"/>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c r="A781" s="11"/>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c r="A782" s="11"/>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c r="A783" s="11"/>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c r="A784" s="11"/>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c r="A785" s="11"/>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c r="A786" s="11"/>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c r="A787" s="11"/>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c r="A788" s="11"/>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c r="A789" s="11"/>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c r="A790" s="11"/>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c r="A791" s="11"/>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c r="A792" s="11"/>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c r="A793" s="11"/>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c r="A794" s="11"/>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c r="A795" s="11"/>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c r="A796" s="11"/>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c r="A797" s="11"/>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c r="A798" s="11"/>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c r="A799" s="11"/>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c r="A800" s="11"/>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c r="A801" s="11"/>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c r="A802" s="11"/>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c r="A803" s="11"/>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c r="A804" s="11"/>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c r="A805" s="11"/>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c r="A806" s="11"/>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c r="A807" s="11"/>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c r="A808" s="11"/>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c r="A809" s="11"/>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c r="A810" s="11"/>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c r="A811" s="11"/>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c r="A812" s="11"/>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c r="A813" s="11"/>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c r="A814" s="11"/>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c r="A815" s="11"/>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c r="A816" s="11"/>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c r="A817" s="11"/>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c r="A818" s="11"/>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c r="A819" s="11"/>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c r="A820" s="11"/>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c r="A821" s="11"/>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c r="A822" s="11"/>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c r="A823" s="11"/>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c r="A824" s="11"/>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c r="A825" s="11"/>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c r="A826" s="11"/>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c r="A827" s="11"/>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c r="A828" s="11"/>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c r="A829" s="11"/>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c r="A830" s="11"/>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c r="A831" s="11"/>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c r="A832" s="11"/>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c r="A833" s="11"/>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c r="A834" s="11"/>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c r="A835" s="11"/>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c r="A836" s="11"/>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c r="A837" s="11"/>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c r="A838" s="11"/>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c r="A839" s="11"/>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c r="A840" s="11"/>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c r="A841" s="11"/>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c r="A842" s="11"/>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c r="A843" s="11"/>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c r="A844" s="11"/>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c r="A845" s="11"/>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c r="A846" s="11"/>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c r="A847" s="11"/>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c r="A848" s="11"/>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c r="A849" s="11"/>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c r="A850" s="11"/>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c r="A851" s="11"/>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c r="A852" s="11"/>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c r="A853" s="11"/>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c r="A854" s="11"/>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c r="A855" s="11"/>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c r="A856" s="11"/>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c r="A857" s="11"/>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c r="A858" s="11"/>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c r="A859" s="11"/>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c r="A860" s="11"/>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c r="A861" s="11"/>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c r="A862" s="11"/>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c r="A863" s="11"/>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c r="A864" s="11"/>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c r="A865" s="11"/>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c r="A866" s="11"/>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c r="A867" s="11"/>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c r="A868" s="11"/>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c r="A869" s="11"/>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c r="A870" s="11"/>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c r="A871" s="11"/>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c r="A872" s="11"/>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c r="A873" s="11"/>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c r="A874" s="11"/>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c r="A875" s="11"/>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c r="A876" s="11"/>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c r="A877" s="11"/>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c r="A878" s="11"/>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c r="A879" s="11"/>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c r="A880" s="11"/>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c r="A881" s="11"/>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c r="A882" s="11"/>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c r="A883" s="11"/>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c r="A884" s="11"/>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c r="A885" s="11"/>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c r="A886" s="11"/>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c r="A887" s="11"/>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c r="A888" s="11"/>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c r="A889" s="11"/>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c r="A890" s="11"/>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c r="A891" s="11"/>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c r="A892" s="11"/>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c r="A893" s="11"/>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c r="A894" s="11"/>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c r="A895" s="11"/>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c r="A896" s="11"/>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c r="A897" s="11"/>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c r="A898" s="11"/>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c r="A899" s="11"/>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c r="A900" s="11"/>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c r="A901" s="11"/>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c r="A902" s="11"/>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c r="A903" s="11"/>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c r="A904" s="11"/>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c r="A905" s="11"/>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c r="A906" s="11"/>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c r="A907" s="11"/>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c r="A908" s="11"/>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c r="A909" s="11"/>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c r="A910" s="11"/>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c r="A911" s="11"/>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c r="A912" s="11"/>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c r="A913" s="11"/>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c r="A914" s="11"/>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c r="A915" s="11"/>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c r="A916" s="11"/>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c r="A917" s="11"/>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c r="A918" s="11"/>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c r="A919" s="11"/>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c r="A920" s="11"/>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c r="A921" s="11"/>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c r="A922" s="11"/>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c r="A923" s="11"/>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c r="A924" s="11"/>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c r="A925" s="11"/>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c r="A926" s="11"/>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c r="A927" s="11"/>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c r="A928" s="11"/>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c r="A929" s="11"/>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c r="A930" s="11"/>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c r="A931" s="11"/>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c r="A932" s="11"/>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c r="A933" s="11"/>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c r="A934" s="11"/>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c r="A935" s="11"/>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c r="A936" s="11"/>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c r="A937" s="11"/>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c r="A938" s="11"/>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c r="A939" s="11"/>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c r="A940" s="11"/>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c r="A941" s="11"/>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c r="A942" s="11"/>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c r="A943" s="11"/>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c r="A944" s="11"/>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c r="A945" s="11"/>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c r="A946" s="11"/>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c r="A947" s="11"/>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c r="A948" s="11"/>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c r="A949" s="11"/>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c r="A950" s="11"/>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c r="A951" s="11"/>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c r="A952" s="11"/>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c r="A953" s="11"/>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c r="A954" s="11"/>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c r="A955" s="11"/>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c r="A956" s="11"/>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c r="A957" s="11"/>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c r="A958" s="11"/>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c r="A959" s="11"/>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c r="A960" s="11"/>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c r="A961" s="11"/>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c r="A962" s="11"/>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c r="A963" s="11"/>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c r="A964" s="11"/>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c r="A965" s="11"/>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c r="A966" s="11"/>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c r="A967" s="11"/>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c r="A968" s="11"/>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c r="A969" s="11"/>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c r="A970" s="11"/>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c r="A971" s="11"/>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c r="A972" s="11"/>
      <c r="B972" s="11"/>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c r="A973" s="11"/>
      <c r="B973" s="11"/>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c r="A974" s="11"/>
      <c r="B974" s="11"/>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c r="A975" s="11"/>
      <c r="B975" s="11"/>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c r="A976" s="11"/>
      <c r="B976" s="11"/>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c r="A977" s="11"/>
      <c r="B977" s="11"/>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c r="A978" s="11"/>
      <c r="B978" s="11"/>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c r="A979" s="11"/>
      <c r="B979" s="11"/>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c r="A980" s="11"/>
      <c r="B980" s="11"/>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c r="A981" s="11"/>
      <c r="B981" s="11"/>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c r="A982" s="11"/>
      <c r="B982" s="11"/>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c r="A983" s="11"/>
      <c r="B983" s="11"/>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c r="A984" s="11"/>
      <c r="B984" s="11"/>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c r="A985" s="11"/>
      <c r="B985" s="11"/>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c r="A986" s="11"/>
      <c r="B986" s="11"/>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c r="A987" s="11"/>
      <c r="B987" s="11"/>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c r="A988" s="11"/>
      <c r="B988" s="11"/>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c r="A989" s="11"/>
      <c r="B989" s="11"/>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c r="A990" s="11"/>
      <c r="B990" s="11"/>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c r="A991" s="11"/>
      <c r="B991" s="11"/>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c r="A992" s="11"/>
      <c r="B992" s="11"/>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c r="A993" s="11"/>
      <c r="B993" s="11"/>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sheetData>
  <mergeCells count="3">
    <mergeCell ref="A8:B8"/>
    <mergeCell ref="A10:B10"/>
    <mergeCell ref="A14:B14"/>
  </mergeCells>
  <hyperlinks>
    <hyperlink r:id="rId1" location="heading=h.30j0zll" ref="A2"/>
    <hyperlink display="Sourhnná kalkulace" location="'Souhrnná kalkulace'!A1" ref="A9"/>
    <hyperlink display="I.: Emise skládkového plynu" location="'Dílčí výpočty I. Emise skládkov'!A1" ref="A11"/>
    <hyperlink display="II.: Plýtvání zdroji " location="'Dílčí výpočty II. Plýtvání zdro'!A1" ref="A12"/>
    <hyperlink display="III.: Inflation adjustment - Carbon" location="'Dílčí výpočty III. Inflation ad'!A1" ref="A13"/>
    <hyperlink display="I.: Produkce a zpracování KO" location="'Pomocná data I. Produkce a zpra'!A1" ref="A15"/>
    <hyperlink display="II.: Výkupní cena papíru" location="'Pomocná data II. Výkupní cena p'!A1" ref="A1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8.25"/>
    <col customWidth="1" min="2" max="2" width="43.5"/>
    <col customWidth="1" min="3" max="3" width="37.88"/>
  </cols>
  <sheetData>
    <row r="1">
      <c r="A1" s="13" t="s">
        <v>22</v>
      </c>
      <c r="B1" s="13" t="s">
        <v>23</v>
      </c>
      <c r="C1" s="14" t="s">
        <v>24</v>
      </c>
      <c r="D1" s="15"/>
    </row>
    <row r="2">
      <c r="A2" s="16">
        <v>1.0</v>
      </c>
      <c r="B2" s="17" t="s">
        <v>25</v>
      </c>
      <c r="C2" s="18"/>
    </row>
    <row r="3">
      <c r="A3" s="16">
        <v>2.0</v>
      </c>
      <c r="B3" s="19" t="s">
        <v>26</v>
      </c>
      <c r="C3" s="18"/>
    </row>
    <row r="4">
      <c r="A4" s="16">
        <v>3.0</v>
      </c>
      <c r="B4" s="19" t="s">
        <v>27</v>
      </c>
      <c r="C4" s="18"/>
    </row>
    <row r="5">
      <c r="A5" s="16">
        <v>4.0</v>
      </c>
      <c r="B5" s="19" t="s">
        <v>28</v>
      </c>
      <c r="C5" s="18"/>
    </row>
    <row r="6">
      <c r="A6" s="16">
        <v>5.0</v>
      </c>
      <c r="B6" s="17" t="s">
        <v>29</v>
      </c>
      <c r="C6" s="20" t="s">
        <v>30</v>
      </c>
    </row>
    <row r="7">
      <c r="A7" s="16">
        <v>6.0</v>
      </c>
      <c r="B7" s="19" t="s">
        <v>31</v>
      </c>
      <c r="C7" s="21" t="s">
        <v>32</v>
      </c>
    </row>
    <row r="8">
      <c r="A8" s="16">
        <v>7.0</v>
      </c>
      <c r="B8" s="19" t="s">
        <v>33</v>
      </c>
      <c r="C8" s="20" t="s">
        <v>34</v>
      </c>
    </row>
    <row r="9">
      <c r="B9" s="22"/>
      <c r="C9" s="20"/>
    </row>
    <row r="10">
      <c r="B10" s="20"/>
      <c r="C10" s="20"/>
    </row>
    <row r="11">
      <c r="B11" s="20"/>
      <c r="C11" s="20"/>
    </row>
    <row r="12">
      <c r="B12" s="20"/>
      <c r="C12" s="20"/>
    </row>
    <row r="13">
      <c r="B13" s="20"/>
      <c r="C13" s="20"/>
    </row>
    <row r="14">
      <c r="B14" s="20"/>
      <c r="C14" s="20"/>
    </row>
    <row r="15">
      <c r="B15" s="20"/>
      <c r="C15" s="20"/>
    </row>
    <row r="16">
      <c r="B16" s="20"/>
      <c r="C16" s="20"/>
    </row>
    <row r="17">
      <c r="B17" s="20"/>
      <c r="C17" s="20"/>
    </row>
    <row r="18">
      <c r="B18" s="20"/>
      <c r="C18" s="20"/>
    </row>
    <row r="19">
      <c r="B19" s="20"/>
      <c r="C19" s="20"/>
    </row>
    <row r="20">
      <c r="B20" s="20"/>
      <c r="C20" s="20"/>
    </row>
    <row r="21">
      <c r="B21" s="20"/>
      <c r="C21" s="20"/>
    </row>
    <row r="22">
      <c r="B22" s="20"/>
      <c r="C22" s="20"/>
    </row>
    <row r="23">
      <c r="B23" s="20"/>
      <c r="C23" s="20"/>
    </row>
    <row r="24">
      <c r="B24" s="20"/>
      <c r="C24" s="20"/>
    </row>
    <row r="25">
      <c r="B25" s="20"/>
      <c r="C25" s="20"/>
    </row>
    <row r="26">
      <c r="B26" s="20"/>
      <c r="C26" s="20"/>
    </row>
    <row r="27">
      <c r="B27" s="20"/>
      <c r="C27" s="20"/>
    </row>
    <row r="28">
      <c r="B28" s="20"/>
      <c r="C28" s="20"/>
    </row>
    <row r="29">
      <c r="B29" s="20"/>
      <c r="C29" s="20"/>
    </row>
    <row r="30">
      <c r="B30" s="20"/>
      <c r="C30" s="20"/>
    </row>
    <row r="31">
      <c r="B31" s="20"/>
      <c r="C31" s="20"/>
    </row>
    <row r="32">
      <c r="B32" s="20"/>
      <c r="C32" s="20"/>
    </row>
    <row r="33">
      <c r="B33" s="20"/>
      <c r="C33" s="20"/>
    </row>
    <row r="34">
      <c r="B34" s="20"/>
      <c r="C34" s="20"/>
    </row>
    <row r="35">
      <c r="B35" s="20"/>
      <c r="C35" s="20"/>
    </row>
    <row r="36">
      <c r="B36" s="20"/>
      <c r="C36" s="20"/>
    </row>
    <row r="37">
      <c r="B37" s="20"/>
      <c r="C37" s="20"/>
    </row>
    <row r="38">
      <c r="B38" s="20"/>
      <c r="C38" s="20"/>
    </row>
    <row r="39">
      <c r="B39" s="20"/>
      <c r="C39" s="20"/>
    </row>
    <row r="40">
      <c r="B40" s="20"/>
      <c r="C40" s="20"/>
    </row>
    <row r="41">
      <c r="B41" s="20"/>
      <c r="C41" s="20"/>
    </row>
    <row r="42">
      <c r="B42" s="20"/>
      <c r="C42" s="20"/>
    </row>
    <row r="43">
      <c r="B43" s="20"/>
      <c r="C43" s="20"/>
    </row>
    <row r="44">
      <c r="B44" s="20"/>
      <c r="C44" s="20"/>
    </row>
    <row r="45">
      <c r="B45" s="20"/>
      <c r="C45" s="20"/>
    </row>
    <row r="46">
      <c r="B46" s="20"/>
      <c r="C46" s="20"/>
    </row>
    <row r="47">
      <c r="B47" s="20"/>
      <c r="C47" s="20"/>
    </row>
    <row r="48">
      <c r="B48" s="20"/>
      <c r="C48" s="20"/>
    </row>
    <row r="49">
      <c r="B49" s="20"/>
      <c r="C49" s="20"/>
    </row>
    <row r="50">
      <c r="B50" s="20"/>
      <c r="C50" s="20"/>
    </row>
    <row r="51">
      <c r="B51" s="20"/>
      <c r="C51" s="20"/>
    </row>
    <row r="52">
      <c r="B52" s="20"/>
      <c r="C52" s="20"/>
    </row>
    <row r="53">
      <c r="B53" s="20"/>
      <c r="C53" s="20"/>
    </row>
    <row r="54">
      <c r="B54" s="20"/>
      <c r="C54" s="20"/>
    </row>
    <row r="55">
      <c r="B55" s="20"/>
      <c r="C55" s="20"/>
    </row>
    <row r="56">
      <c r="B56" s="20"/>
      <c r="C56" s="20"/>
    </row>
    <row r="57">
      <c r="B57" s="20"/>
      <c r="C57" s="20"/>
    </row>
    <row r="58">
      <c r="B58" s="20"/>
      <c r="C58" s="20"/>
    </row>
    <row r="59">
      <c r="B59" s="20"/>
      <c r="C59" s="20"/>
    </row>
    <row r="60">
      <c r="B60" s="20"/>
      <c r="C60" s="20"/>
    </row>
    <row r="61">
      <c r="B61" s="20"/>
      <c r="C61" s="20"/>
    </row>
    <row r="62">
      <c r="B62" s="20"/>
      <c r="C62" s="20"/>
    </row>
    <row r="63">
      <c r="B63" s="20"/>
      <c r="C63" s="20"/>
    </row>
    <row r="64">
      <c r="B64" s="20"/>
      <c r="C64" s="20"/>
    </row>
    <row r="65">
      <c r="B65" s="20"/>
      <c r="C65" s="20"/>
    </row>
    <row r="66">
      <c r="B66" s="20"/>
      <c r="C66" s="20"/>
    </row>
    <row r="67">
      <c r="B67" s="20"/>
      <c r="C67" s="20"/>
    </row>
    <row r="68">
      <c r="B68" s="20"/>
      <c r="C68" s="20"/>
    </row>
    <row r="69">
      <c r="B69" s="20"/>
      <c r="C69" s="20"/>
    </row>
    <row r="70">
      <c r="B70" s="20"/>
      <c r="C70" s="20"/>
    </row>
    <row r="71">
      <c r="B71" s="20"/>
      <c r="C71" s="20"/>
    </row>
    <row r="72">
      <c r="B72" s="20"/>
      <c r="C72" s="20"/>
    </row>
    <row r="73">
      <c r="B73" s="20"/>
      <c r="C73" s="20"/>
    </row>
    <row r="74">
      <c r="B74" s="20"/>
      <c r="C74" s="20"/>
    </row>
    <row r="75">
      <c r="B75" s="20"/>
      <c r="C75" s="20"/>
    </row>
    <row r="76">
      <c r="B76" s="20"/>
      <c r="C76" s="20"/>
    </row>
    <row r="77">
      <c r="B77" s="20"/>
      <c r="C77" s="20"/>
    </row>
    <row r="78">
      <c r="B78" s="20"/>
      <c r="C78" s="20"/>
    </row>
    <row r="79">
      <c r="B79" s="20"/>
      <c r="C79" s="20"/>
    </row>
    <row r="80">
      <c r="B80" s="20"/>
      <c r="C80" s="20"/>
    </row>
    <row r="81">
      <c r="B81" s="20"/>
      <c r="C81" s="20"/>
    </row>
    <row r="82">
      <c r="B82" s="20"/>
      <c r="C82" s="20"/>
    </row>
    <row r="83">
      <c r="B83" s="20"/>
      <c r="C83" s="20"/>
    </row>
    <row r="84">
      <c r="B84" s="20"/>
      <c r="C84" s="20"/>
    </row>
    <row r="85">
      <c r="B85" s="20"/>
      <c r="C85" s="20"/>
    </row>
    <row r="86">
      <c r="B86" s="20"/>
      <c r="C86" s="20"/>
    </row>
    <row r="87">
      <c r="B87" s="20"/>
      <c r="C87" s="20"/>
    </row>
    <row r="88">
      <c r="B88" s="20"/>
      <c r="C88" s="20"/>
    </row>
    <row r="89">
      <c r="B89" s="20"/>
      <c r="C89" s="20"/>
    </row>
    <row r="90">
      <c r="B90" s="20"/>
      <c r="C90" s="20"/>
    </row>
    <row r="91">
      <c r="B91" s="20"/>
      <c r="C91" s="20"/>
    </row>
    <row r="92">
      <c r="B92" s="20"/>
      <c r="C92" s="20"/>
    </row>
    <row r="93">
      <c r="B93" s="20"/>
      <c r="C93" s="20"/>
    </row>
    <row r="94">
      <c r="B94" s="20"/>
      <c r="C94" s="20"/>
    </row>
    <row r="95">
      <c r="B95" s="20"/>
      <c r="C95" s="20"/>
    </row>
    <row r="96">
      <c r="B96" s="20"/>
      <c r="C96" s="20"/>
    </row>
    <row r="97">
      <c r="B97" s="20"/>
      <c r="C97" s="20"/>
    </row>
    <row r="98">
      <c r="B98" s="20"/>
      <c r="C98" s="20"/>
    </row>
    <row r="99">
      <c r="B99" s="20"/>
      <c r="C99" s="20"/>
    </row>
    <row r="100">
      <c r="B100" s="20"/>
      <c r="C100" s="20"/>
    </row>
    <row r="101">
      <c r="B101" s="20"/>
      <c r="C101" s="20"/>
    </row>
    <row r="102">
      <c r="B102" s="20"/>
      <c r="C102" s="20"/>
    </row>
    <row r="103">
      <c r="B103" s="20"/>
      <c r="C103" s="20"/>
    </row>
    <row r="104">
      <c r="B104" s="20"/>
      <c r="C104" s="20"/>
    </row>
    <row r="105">
      <c r="B105" s="20"/>
      <c r="C105" s="20"/>
    </row>
    <row r="106">
      <c r="B106" s="20"/>
      <c r="C106" s="20"/>
    </row>
    <row r="107">
      <c r="B107" s="20"/>
      <c r="C107" s="20"/>
    </row>
    <row r="108">
      <c r="B108" s="20"/>
      <c r="C108" s="20"/>
    </row>
    <row r="109">
      <c r="B109" s="20"/>
      <c r="C109" s="20"/>
    </row>
    <row r="110">
      <c r="B110" s="20"/>
      <c r="C110" s="20"/>
    </row>
    <row r="111">
      <c r="B111" s="20"/>
      <c r="C111" s="20"/>
    </row>
    <row r="112">
      <c r="B112" s="20"/>
      <c r="C112" s="20"/>
    </row>
    <row r="113">
      <c r="B113" s="20"/>
      <c r="C113" s="20"/>
    </row>
    <row r="114">
      <c r="B114" s="20"/>
      <c r="C114" s="20"/>
    </row>
    <row r="115">
      <c r="B115" s="20"/>
      <c r="C115" s="20"/>
    </row>
    <row r="116">
      <c r="B116" s="20"/>
      <c r="C116" s="20"/>
    </row>
    <row r="117">
      <c r="B117" s="20"/>
      <c r="C117" s="20"/>
    </row>
    <row r="118">
      <c r="B118" s="20"/>
      <c r="C118" s="20"/>
    </row>
    <row r="119">
      <c r="B119" s="20"/>
      <c r="C119" s="20"/>
    </row>
    <row r="120">
      <c r="B120" s="20"/>
      <c r="C120" s="20"/>
    </row>
    <row r="121">
      <c r="B121" s="20"/>
      <c r="C121" s="20"/>
    </row>
    <row r="122">
      <c r="B122" s="20"/>
      <c r="C122" s="20"/>
    </row>
    <row r="123">
      <c r="B123" s="20"/>
      <c r="C123" s="20"/>
    </row>
    <row r="124">
      <c r="B124" s="20"/>
      <c r="C124" s="20"/>
    </row>
    <row r="125">
      <c r="B125" s="20"/>
      <c r="C125" s="20"/>
    </row>
    <row r="126">
      <c r="B126" s="20"/>
      <c r="C126" s="20"/>
    </row>
    <row r="127">
      <c r="B127" s="20"/>
      <c r="C127" s="20"/>
    </row>
    <row r="128">
      <c r="B128" s="20"/>
      <c r="C128" s="20"/>
    </row>
    <row r="129">
      <c r="B129" s="20"/>
      <c r="C129" s="20"/>
    </row>
    <row r="130">
      <c r="B130" s="20"/>
      <c r="C130" s="20"/>
    </row>
    <row r="131">
      <c r="B131" s="20"/>
      <c r="C131" s="20"/>
    </row>
    <row r="132">
      <c r="B132" s="20"/>
      <c r="C132" s="20"/>
    </row>
    <row r="133">
      <c r="B133" s="20"/>
      <c r="C133" s="20"/>
    </row>
    <row r="134">
      <c r="B134" s="20"/>
      <c r="C134" s="20"/>
    </row>
    <row r="135">
      <c r="B135" s="20"/>
      <c r="C135" s="20"/>
    </row>
    <row r="136">
      <c r="B136" s="20"/>
      <c r="C136" s="20"/>
    </row>
    <row r="137">
      <c r="B137" s="20"/>
      <c r="C137" s="20"/>
    </row>
    <row r="138">
      <c r="B138" s="20"/>
      <c r="C138" s="20"/>
    </row>
    <row r="139">
      <c r="B139" s="20"/>
      <c r="C139" s="20"/>
    </row>
    <row r="140">
      <c r="B140" s="20"/>
      <c r="C140" s="20"/>
    </row>
    <row r="141">
      <c r="B141" s="20"/>
      <c r="C141" s="20"/>
    </row>
    <row r="142">
      <c r="B142" s="20"/>
      <c r="C142" s="20"/>
    </row>
    <row r="143">
      <c r="B143" s="20"/>
      <c r="C143" s="20"/>
    </row>
    <row r="144">
      <c r="B144" s="20"/>
      <c r="C144" s="20"/>
    </row>
    <row r="145">
      <c r="B145" s="20"/>
      <c r="C145" s="20"/>
    </row>
    <row r="146">
      <c r="B146" s="20"/>
      <c r="C146" s="20"/>
    </row>
    <row r="147">
      <c r="B147" s="20"/>
      <c r="C147" s="20"/>
    </row>
    <row r="148">
      <c r="B148" s="20"/>
      <c r="C148" s="20"/>
    </row>
    <row r="149">
      <c r="B149" s="20"/>
      <c r="C149" s="20"/>
    </row>
    <row r="150">
      <c r="B150" s="20"/>
      <c r="C150" s="20"/>
    </row>
    <row r="151">
      <c r="B151" s="20"/>
      <c r="C151" s="20"/>
    </row>
    <row r="152">
      <c r="B152" s="20"/>
      <c r="C152" s="20"/>
    </row>
    <row r="153">
      <c r="B153" s="20"/>
      <c r="C153" s="20"/>
    </row>
    <row r="154">
      <c r="B154" s="20"/>
      <c r="C154" s="20"/>
    </row>
    <row r="155">
      <c r="B155" s="20"/>
      <c r="C155" s="20"/>
    </row>
    <row r="156">
      <c r="B156" s="20"/>
      <c r="C156" s="20"/>
    </row>
    <row r="157">
      <c r="B157" s="20"/>
      <c r="C157" s="20"/>
    </row>
    <row r="158">
      <c r="B158" s="20"/>
      <c r="C158" s="20"/>
    </row>
    <row r="159">
      <c r="B159" s="20"/>
      <c r="C159" s="20"/>
    </row>
    <row r="160">
      <c r="B160" s="20"/>
      <c r="C160" s="20"/>
    </row>
    <row r="161">
      <c r="B161" s="20"/>
      <c r="C161" s="20"/>
    </row>
    <row r="162">
      <c r="B162" s="20"/>
      <c r="C162" s="20"/>
    </row>
    <row r="163">
      <c r="B163" s="20"/>
      <c r="C163" s="20"/>
    </row>
    <row r="164">
      <c r="B164" s="20"/>
      <c r="C164" s="20"/>
    </row>
    <row r="165">
      <c r="B165" s="20"/>
      <c r="C165" s="20"/>
    </row>
    <row r="166">
      <c r="B166" s="20"/>
      <c r="C166" s="20"/>
    </row>
    <row r="167">
      <c r="B167" s="20"/>
      <c r="C167" s="20"/>
    </row>
    <row r="168">
      <c r="B168" s="20"/>
      <c r="C168" s="20"/>
    </row>
    <row r="169">
      <c r="B169" s="20"/>
      <c r="C169" s="20"/>
    </row>
    <row r="170">
      <c r="B170" s="20"/>
      <c r="C170" s="20"/>
    </row>
    <row r="171">
      <c r="B171" s="20"/>
      <c r="C171" s="20"/>
    </row>
    <row r="172">
      <c r="B172" s="20"/>
      <c r="C172" s="20"/>
    </row>
    <row r="173">
      <c r="B173" s="20"/>
      <c r="C173" s="20"/>
    </row>
    <row r="174">
      <c r="B174" s="20"/>
      <c r="C174" s="20"/>
    </row>
    <row r="175">
      <c r="B175" s="20"/>
      <c r="C175" s="20"/>
    </row>
    <row r="176">
      <c r="B176" s="20"/>
      <c r="C176" s="20"/>
    </row>
    <row r="177">
      <c r="B177" s="20"/>
      <c r="C177" s="20"/>
    </row>
    <row r="178">
      <c r="B178" s="20"/>
      <c r="C178" s="20"/>
    </row>
    <row r="179">
      <c r="B179" s="20"/>
      <c r="C179" s="20"/>
    </row>
    <row r="180">
      <c r="B180" s="20"/>
      <c r="C180" s="20"/>
    </row>
    <row r="181">
      <c r="B181" s="20"/>
      <c r="C181" s="20"/>
    </row>
    <row r="182">
      <c r="B182" s="20"/>
      <c r="C182" s="20"/>
    </row>
    <row r="183">
      <c r="B183" s="20"/>
      <c r="C183" s="20"/>
    </row>
    <row r="184">
      <c r="B184" s="20"/>
      <c r="C184" s="20"/>
    </row>
    <row r="185">
      <c r="B185" s="20"/>
      <c r="C185" s="20"/>
    </row>
    <row r="186">
      <c r="B186" s="20"/>
      <c r="C186" s="20"/>
    </row>
    <row r="187">
      <c r="B187" s="20"/>
      <c r="C187" s="20"/>
    </row>
    <row r="188">
      <c r="B188" s="20"/>
      <c r="C188" s="20"/>
    </row>
    <row r="189">
      <c r="B189" s="20"/>
      <c r="C189" s="20"/>
    </row>
    <row r="190">
      <c r="B190" s="20"/>
      <c r="C190" s="20"/>
    </row>
    <row r="191">
      <c r="B191" s="20"/>
      <c r="C191" s="20"/>
    </row>
    <row r="192">
      <c r="B192" s="20"/>
      <c r="C192" s="20"/>
    </row>
    <row r="193">
      <c r="B193" s="20"/>
      <c r="C193" s="20"/>
    </row>
    <row r="194">
      <c r="B194" s="20"/>
      <c r="C194" s="20"/>
    </row>
    <row r="195">
      <c r="B195" s="20"/>
      <c r="C195" s="20"/>
    </row>
    <row r="196">
      <c r="B196" s="20"/>
      <c r="C196" s="20"/>
    </row>
    <row r="197">
      <c r="B197" s="20"/>
      <c r="C197" s="20"/>
    </row>
    <row r="198">
      <c r="B198" s="20"/>
      <c r="C198" s="20"/>
    </row>
    <row r="199">
      <c r="B199" s="20"/>
      <c r="C199" s="20"/>
    </row>
    <row r="200">
      <c r="B200" s="20"/>
      <c r="C200" s="20"/>
    </row>
    <row r="201">
      <c r="B201" s="20"/>
      <c r="C201" s="20"/>
    </row>
    <row r="202">
      <c r="B202" s="20"/>
      <c r="C202" s="20"/>
    </row>
    <row r="203">
      <c r="B203" s="20"/>
      <c r="C203" s="20"/>
    </row>
    <row r="204">
      <c r="B204" s="20"/>
      <c r="C204" s="20"/>
    </row>
    <row r="205">
      <c r="B205" s="20"/>
      <c r="C205" s="20"/>
    </row>
    <row r="206">
      <c r="B206" s="20"/>
      <c r="C206" s="20"/>
    </row>
    <row r="207">
      <c r="B207" s="20"/>
      <c r="C207" s="20"/>
    </row>
    <row r="208">
      <c r="B208" s="20"/>
      <c r="C208" s="20"/>
    </row>
    <row r="209">
      <c r="B209" s="20"/>
      <c r="C209" s="20"/>
    </row>
    <row r="210">
      <c r="B210" s="20"/>
      <c r="C210" s="20"/>
    </row>
    <row r="211">
      <c r="B211" s="20"/>
      <c r="C211" s="20"/>
    </row>
    <row r="212">
      <c r="B212" s="20"/>
      <c r="C212" s="20"/>
    </row>
    <row r="213">
      <c r="B213" s="20"/>
      <c r="C213" s="20"/>
    </row>
    <row r="214">
      <c r="B214" s="20"/>
      <c r="C214" s="20"/>
    </row>
    <row r="215">
      <c r="B215" s="20"/>
      <c r="C215" s="20"/>
    </row>
    <row r="216">
      <c r="B216" s="20"/>
      <c r="C216" s="20"/>
    </row>
    <row r="217">
      <c r="B217" s="20"/>
      <c r="C217" s="20"/>
    </row>
    <row r="218">
      <c r="B218" s="20"/>
      <c r="C218" s="20"/>
    </row>
    <row r="219">
      <c r="B219" s="20"/>
      <c r="C219" s="20"/>
    </row>
    <row r="220">
      <c r="B220" s="20"/>
      <c r="C220" s="20"/>
    </row>
    <row r="221">
      <c r="B221" s="20"/>
      <c r="C221" s="20"/>
    </row>
    <row r="222">
      <c r="B222" s="20"/>
      <c r="C222" s="20"/>
    </row>
    <row r="223">
      <c r="B223" s="20"/>
      <c r="C223" s="20"/>
    </row>
    <row r="224">
      <c r="B224" s="20"/>
      <c r="C224" s="20"/>
    </row>
    <row r="225">
      <c r="B225" s="20"/>
      <c r="C225" s="20"/>
    </row>
    <row r="226">
      <c r="B226" s="20"/>
      <c r="C226" s="20"/>
    </row>
    <row r="227">
      <c r="B227" s="20"/>
      <c r="C227" s="20"/>
    </row>
    <row r="228">
      <c r="B228" s="20"/>
      <c r="C228" s="20"/>
    </row>
    <row r="229">
      <c r="B229" s="20"/>
      <c r="C229" s="20"/>
    </row>
    <row r="230">
      <c r="B230" s="20"/>
      <c r="C230" s="20"/>
    </row>
    <row r="231">
      <c r="B231" s="20"/>
      <c r="C231" s="20"/>
    </row>
    <row r="232">
      <c r="B232" s="20"/>
      <c r="C232" s="20"/>
    </row>
    <row r="233">
      <c r="B233" s="20"/>
      <c r="C233" s="20"/>
    </row>
    <row r="234">
      <c r="B234" s="20"/>
      <c r="C234" s="20"/>
    </row>
    <row r="235">
      <c r="B235" s="20"/>
      <c r="C235" s="20"/>
    </row>
    <row r="236">
      <c r="B236" s="20"/>
      <c r="C236" s="20"/>
    </row>
    <row r="237">
      <c r="B237" s="20"/>
      <c r="C237" s="20"/>
    </row>
    <row r="238">
      <c r="B238" s="20"/>
      <c r="C238" s="20"/>
    </row>
    <row r="239">
      <c r="B239" s="20"/>
      <c r="C239" s="20"/>
    </row>
    <row r="240">
      <c r="B240" s="20"/>
      <c r="C240" s="20"/>
    </row>
    <row r="241">
      <c r="B241" s="20"/>
      <c r="C241" s="20"/>
    </row>
    <row r="242">
      <c r="B242" s="20"/>
      <c r="C242" s="20"/>
    </row>
    <row r="243">
      <c r="B243" s="20"/>
      <c r="C243" s="20"/>
    </row>
    <row r="244">
      <c r="B244" s="20"/>
      <c r="C244" s="20"/>
    </row>
    <row r="245">
      <c r="B245" s="20"/>
      <c r="C245" s="20"/>
    </row>
    <row r="246">
      <c r="B246" s="20"/>
      <c r="C246" s="20"/>
    </row>
    <row r="247">
      <c r="B247" s="20"/>
      <c r="C247" s="20"/>
    </row>
    <row r="248">
      <c r="B248" s="20"/>
      <c r="C248" s="20"/>
    </row>
    <row r="249">
      <c r="B249" s="20"/>
      <c r="C249" s="20"/>
    </row>
    <row r="250">
      <c r="B250" s="20"/>
      <c r="C250" s="20"/>
    </row>
    <row r="251">
      <c r="B251" s="20"/>
      <c r="C251" s="20"/>
    </row>
    <row r="252">
      <c r="B252" s="20"/>
      <c r="C252" s="20"/>
    </row>
    <row r="253">
      <c r="B253" s="20"/>
      <c r="C253" s="20"/>
    </row>
    <row r="254">
      <c r="B254" s="20"/>
      <c r="C254" s="20"/>
    </row>
    <row r="255">
      <c r="B255" s="20"/>
      <c r="C255" s="20"/>
    </row>
    <row r="256">
      <c r="B256" s="20"/>
      <c r="C256" s="20"/>
    </row>
    <row r="257">
      <c r="B257" s="20"/>
      <c r="C257" s="20"/>
    </row>
    <row r="258">
      <c r="B258" s="20"/>
      <c r="C258" s="20"/>
    </row>
    <row r="259">
      <c r="B259" s="20"/>
      <c r="C259" s="20"/>
    </row>
    <row r="260">
      <c r="B260" s="20"/>
      <c r="C260" s="20"/>
    </row>
    <row r="261">
      <c r="B261" s="20"/>
      <c r="C261" s="20"/>
    </row>
    <row r="262">
      <c r="B262" s="20"/>
      <c r="C262" s="20"/>
    </row>
    <row r="263">
      <c r="B263" s="20"/>
      <c r="C263" s="20"/>
    </row>
    <row r="264">
      <c r="B264" s="20"/>
      <c r="C264" s="20"/>
    </row>
    <row r="265">
      <c r="B265" s="20"/>
      <c r="C265" s="20"/>
    </row>
    <row r="266">
      <c r="B266" s="20"/>
      <c r="C266" s="20"/>
    </row>
    <row r="267">
      <c r="B267" s="20"/>
      <c r="C267" s="20"/>
    </row>
    <row r="268">
      <c r="B268" s="20"/>
      <c r="C268" s="20"/>
    </row>
    <row r="269">
      <c r="B269" s="20"/>
      <c r="C269" s="20"/>
    </row>
    <row r="270">
      <c r="B270" s="20"/>
      <c r="C270" s="20"/>
    </row>
    <row r="271">
      <c r="B271" s="20"/>
      <c r="C271" s="20"/>
    </row>
    <row r="272">
      <c r="B272" s="20"/>
      <c r="C272" s="20"/>
    </row>
    <row r="273">
      <c r="B273" s="20"/>
      <c r="C273" s="20"/>
    </row>
    <row r="274">
      <c r="B274" s="20"/>
      <c r="C274" s="20"/>
    </row>
    <row r="275">
      <c r="B275" s="20"/>
      <c r="C275" s="20"/>
    </row>
    <row r="276">
      <c r="B276" s="20"/>
      <c r="C276" s="20"/>
    </row>
    <row r="277">
      <c r="B277" s="20"/>
      <c r="C277" s="20"/>
    </row>
    <row r="278">
      <c r="B278" s="20"/>
      <c r="C278" s="20"/>
    </row>
    <row r="279">
      <c r="B279" s="20"/>
      <c r="C279" s="20"/>
    </row>
    <row r="280">
      <c r="B280" s="20"/>
      <c r="C280" s="20"/>
    </row>
    <row r="281">
      <c r="B281" s="20"/>
      <c r="C281" s="20"/>
    </row>
    <row r="282">
      <c r="B282" s="20"/>
      <c r="C282" s="20"/>
    </row>
    <row r="283">
      <c r="B283" s="20"/>
      <c r="C283" s="20"/>
    </row>
    <row r="284">
      <c r="B284" s="20"/>
      <c r="C284" s="20"/>
    </row>
    <row r="285">
      <c r="B285" s="20"/>
      <c r="C285" s="20"/>
    </row>
    <row r="286">
      <c r="B286" s="20"/>
      <c r="C286" s="20"/>
    </row>
    <row r="287">
      <c r="B287" s="20"/>
      <c r="C287" s="20"/>
    </row>
    <row r="288">
      <c r="B288" s="20"/>
      <c r="C288" s="20"/>
    </row>
    <row r="289">
      <c r="B289" s="20"/>
      <c r="C289" s="20"/>
    </row>
    <row r="290">
      <c r="B290" s="20"/>
      <c r="C290" s="20"/>
    </row>
    <row r="291">
      <c r="B291" s="20"/>
      <c r="C291" s="20"/>
    </row>
    <row r="292">
      <c r="B292" s="20"/>
      <c r="C292" s="20"/>
    </row>
    <row r="293">
      <c r="B293" s="20"/>
      <c r="C293" s="20"/>
    </row>
    <row r="294">
      <c r="B294" s="20"/>
      <c r="C294" s="20"/>
    </row>
    <row r="295">
      <c r="B295" s="20"/>
      <c r="C295" s="20"/>
    </row>
    <row r="296">
      <c r="B296" s="20"/>
      <c r="C296" s="20"/>
    </row>
    <row r="297">
      <c r="B297" s="20"/>
      <c r="C297" s="20"/>
    </row>
    <row r="298">
      <c r="B298" s="20"/>
      <c r="C298" s="20"/>
    </row>
    <row r="299">
      <c r="B299" s="20"/>
      <c r="C299" s="20"/>
    </row>
    <row r="300">
      <c r="B300" s="20"/>
      <c r="C300" s="20"/>
    </row>
    <row r="301">
      <c r="B301" s="20"/>
      <c r="C301" s="20"/>
    </row>
    <row r="302">
      <c r="B302" s="20"/>
      <c r="C302" s="20"/>
    </row>
    <row r="303">
      <c r="B303" s="20"/>
      <c r="C303" s="20"/>
    </row>
    <row r="304">
      <c r="B304" s="20"/>
      <c r="C304" s="20"/>
    </row>
    <row r="305">
      <c r="B305" s="20"/>
      <c r="C305" s="20"/>
    </row>
    <row r="306">
      <c r="B306" s="20"/>
      <c r="C306" s="20"/>
    </row>
    <row r="307">
      <c r="B307" s="20"/>
      <c r="C307" s="20"/>
    </row>
    <row r="308">
      <c r="B308" s="20"/>
      <c r="C308" s="20"/>
    </row>
    <row r="309">
      <c r="B309" s="20"/>
      <c r="C309" s="20"/>
    </row>
    <row r="310">
      <c r="B310" s="20"/>
      <c r="C310" s="20"/>
    </row>
    <row r="311">
      <c r="B311" s="20"/>
      <c r="C311" s="20"/>
    </row>
    <row r="312">
      <c r="B312" s="20"/>
      <c r="C312" s="20"/>
    </row>
    <row r="313">
      <c r="B313" s="20"/>
      <c r="C313" s="20"/>
    </row>
    <row r="314">
      <c r="B314" s="20"/>
      <c r="C314" s="20"/>
    </row>
    <row r="315">
      <c r="B315" s="20"/>
      <c r="C315" s="20"/>
    </row>
    <row r="316">
      <c r="B316" s="20"/>
      <c r="C316" s="20"/>
    </row>
    <row r="317">
      <c r="B317" s="20"/>
      <c r="C317" s="20"/>
    </row>
    <row r="318">
      <c r="B318" s="20"/>
      <c r="C318" s="20"/>
    </row>
    <row r="319">
      <c r="B319" s="20"/>
      <c r="C319" s="20"/>
    </row>
    <row r="320">
      <c r="B320" s="20"/>
      <c r="C320" s="20"/>
    </row>
    <row r="321">
      <c r="B321" s="20"/>
      <c r="C321" s="20"/>
    </row>
    <row r="322">
      <c r="B322" s="20"/>
      <c r="C322" s="20"/>
    </row>
    <row r="323">
      <c r="B323" s="20"/>
      <c r="C323" s="20"/>
    </row>
    <row r="324">
      <c r="B324" s="20"/>
      <c r="C324" s="20"/>
    </row>
    <row r="325">
      <c r="B325" s="20"/>
      <c r="C325" s="20"/>
    </row>
    <row r="326">
      <c r="B326" s="20"/>
      <c r="C326" s="20"/>
    </row>
    <row r="327">
      <c r="B327" s="20"/>
      <c r="C327" s="20"/>
    </row>
    <row r="328">
      <c r="B328" s="20"/>
      <c r="C328" s="20"/>
    </row>
    <row r="329">
      <c r="B329" s="20"/>
      <c r="C329" s="20"/>
    </row>
    <row r="330">
      <c r="B330" s="20"/>
      <c r="C330" s="20"/>
    </row>
    <row r="331">
      <c r="B331" s="20"/>
      <c r="C331" s="20"/>
    </row>
    <row r="332">
      <c r="B332" s="20"/>
      <c r="C332" s="20"/>
    </row>
    <row r="333">
      <c r="B333" s="20"/>
      <c r="C333" s="20"/>
    </row>
    <row r="334">
      <c r="B334" s="20"/>
      <c r="C334" s="20"/>
    </row>
    <row r="335">
      <c r="B335" s="20"/>
      <c r="C335" s="20"/>
    </row>
    <row r="336">
      <c r="B336" s="20"/>
      <c r="C336" s="20"/>
    </row>
    <row r="337">
      <c r="B337" s="20"/>
      <c r="C337" s="20"/>
    </row>
    <row r="338">
      <c r="B338" s="20"/>
      <c r="C338" s="20"/>
    </row>
    <row r="339">
      <c r="B339" s="20"/>
      <c r="C339" s="20"/>
    </row>
    <row r="340">
      <c r="B340" s="20"/>
      <c r="C340" s="20"/>
    </row>
    <row r="341">
      <c r="B341" s="20"/>
      <c r="C341" s="20"/>
    </row>
    <row r="342">
      <c r="B342" s="20"/>
      <c r="C342" s="20"/>
    </row>
    <row r="343">
      <c r="B343" s="20"/>
      <c r="C343" s="20"/>
    </row>
    <row r="344">
      <c r="B344" s="20"/>
      <c r="C344" s="20"/>
    </row>
    <row r="345">
      <c r="B345" s="20"/>
      <c r="C345" s="20"/>
    </row>
    <row r="346">
      <c r="B346" s="20"/>
      <c r="C346" s="20"/>
    </row>
    <row r="347">
      <c r="B347" s="20"/>
      <c r="C347" s="20"/>
    </row>
    <row r="348">
      <c r="B348" s="20"/>
      <c r="C348" s="20"/>
    </row>
    <row r="349">
      <c r="B349" s="20"/>
      <c r="C349" s="20"/>
    </row>
    <row r="350">
      <c r="B350" s="20"/>
      <c r="C350" s="20"/>
    </row>
    <row r="351">
      <c r="B351" s="20"/>
      <c r="C351" s="20"/>
    </row>
    <row r="352">
      <c r="B352" s="20"/>
      <c r="C352" s="20"/>
    </row>
    <row r="353">
      <c r="B353" s="20"/>
      <c r="C353" s="20"/>
    </row>
    <row r="354">
      <c r="B354" s="20"/>
      <c r="C354" s="20"/>
    </row>
    <row r="355">
      <c r="B355" s="20"/>
      <c r="C355" s="20"/>
    </row>
    <row r="356">
      <c r="B356" s="20"/>
      <c r="C356" s="20"/>
    </row>
    <row r="357">
      <c r="B357" s="20"/>
      <c r="C357" s="20"/>
    </row>
    <row r="358">
      <c r="B358" s="20"/>
      <c r="C358" s="20"/>
    </row>
    <row r="359">
      <c r="B359" s="20"/>
      <c r="C359" s="20"/>
    </row>
    <row r="360">
      <c r="B360" s="20"/>
      <c r="C360" s="20"/>
    </row>
    <row r="361">
      <c r="B361" s="20"/>
      <c r="C361" s="20"/>
    </row>
    <row r="362">
      <c r="B362" s="20"/>
      <c r="C362" s="20"/>
    </row>
    <row r="363">
      <c r="B363" s="20"/>
      <c r="C363" s="20"/>
    </row>
    <row r="364">
      <c r="B364" s="20"/>
      <c r="C364" s="20"/>
    </row>
    <row r="365">
      <c r="B365" s="20"/>
      <c r="C365" s="20"/>
    </row>
    <row r="366">
      <c r="B366" s="20"/>
      <c r="C366" s="20"/>
    </row>
    <row r="367">
      <c r="B367" s="20"/>
      <c r="C367" s="20"/>
    </row>
    <row r="368">
      <c r="B368" s="20"/>
      <c r="C368" s="20"/>
    </row>
    <row r="369">
      <c r="B369" s="20"/>
      <c r="C369" s="20"/>
    </row>
    <row r="370">
      <c r="B370" s="20"/>
      <c r="C370" s="20"/>
    </row>
    <row r="371">
      <c r="B371" s="20"/>
      <c r="C371" s="20"/>
    </row>
    <row r="372">
      <c r="B372" s="20"/>
      <c r="C372" s="20"/>
    </row>
    <row r="373">
      <c r="B373" s="20"/>
      <c r="C373" s="20"/>
    </row>
    <row r="374">
      <c r="B374" s="20"/>
      <c r="C374" s="20"/>
    </row>
    <row r="375">
      <c r="B375" s="20"/>
      <c r="C375" s="20"/>
    </row>
    <row r="376">
      <c r="B376" s="20"/>
      <c r="C376" s="20"/>
    </row>
    <row r="377">
      <c r="B377" s="20"/>
      <c r="C377" s="20"/>
    </row>
    <row r="378">
      <c r="B378" s="20"/>
      <c r="C378" s="20"/>
    </row>
    <row r="379">
      <c r="B379" s="20"/>
      <c r="C379" s="20"/>
    </row>
    <row r="380">
      <c r="B380" s="20"/>
      <c r="C380" s="20"/>
    </row>
    <row r="381">
      <c r="B381" s="20"/>
      <c r="C381" s="20"/>
    </row>
    <row r="382">
      <c r="B382" s="20"/>
      <c r="C382" s="20"/>
    </row>
    <row r="383">
      <c r="B383" s="20"/>
      <c r="C383" s="20"/>
    </row>
    <row r="384">
      <c r="B384" s="20"/>
      <c r="C384" s="20"/>
    </row>
    <row r="385">
      <c r="B385" s="20"/>
      <c r="C385" s="20"/>
    </row>
    <row r="386">
      <c r="B386" s="20"/>
      <c r="C386" s="20"/>
    </row>
    <row r="387">
      <c r="B387" s="20"/>
      <c r="C387" s="20"/>
    </row>
    <row r="388">
      <c r="B388" s="20"/>
      <c r="C388" s="20"/>
    </row>
    <row r="389">
      <c r="B389" s="20"/>
      <c r="C389" s="20"/>
    </row>
    <row r="390">
      <c r="B390" s="20"/>
      <c r="C390" s="20"/>
    </row>
    <row r="391">
      <c r="B391" s="20"/>
      <c r="C391" s="20"/>
    </row>
    <row r="392">
      <c r="B392" s="20"/>
      <c r="C392" s="20"/>
    </row>
    <row r="393">
      <c r="B393" s="20"/>
      <c r="C393" s="20"/>
    </row>
    <row r="394">
      <c r="B394" s="20"/>
      <c r="C394" s="20"/>
    </row>
    <row r="395">
      <c r="B395" s="20"/>
      <c r="C395" s="20"/>
    </row>
    <row r="396">
      <c r="B396" s="20"/>
      <c r="C396" s="20"/>
    </row>
    <row r="397">
      <c r="B397" s="20"/>
      <c r="C397" s="20"/>
    </row>
    <row r="398">
      <c r="B398" s="20"/>
      <c r="C398" s="20"/>
    </row>
    <row r="399">
      <c r="B399" s="20"/>
      <c r="C399" s="20"/>
    </row>
    <row r="400">
      <c r="B400" s="20"/>
      <c r="C400" s="20"/>
    </row>
    <row r="401">
      <c r="B401" s="20"/>
      <c r="C401" s="20"/>
    </row>
    <row r="402">
      <c r="B402" s="20"/>
      <c r="C402" s="20"/>
    </row>
    <row r="403">
      <c r="B403" s="20"/>
      <c r="C403" s="20"/>
    </row>
    <row r="404">
      <c r="B404" s="20"/>
      <c r="C404" s="20"/>
    </row>
    <row r="405">
      <c r="B405" s="20"/>
      <c r="C405" s="20"/>
    </row>
    <row r="406">
      <c r="B406" s="20"/>
      <c r="C406" s="20"/>
    </row>
    <row r="407">
      <c r="B407" s="20"/>
      <c r="C407" s="20"/>
    </row>
    <row r="408">
      <c r="B408" s="20"/>
      <c r="C408" s="20"/>
    </row>
    <row r="409">
      <c r="B409" s="20"/>
      <c r="C409" s="20"/>
    </row>
    <row r="410">
      <c r="B410" s="20"/>
      <c r="C410" s="20"/>
    </row>
    <row r="411">
      <c r="B411" s="20"/>
      <c r="C411" s="20"/>
    </row>
    <row r="412">
      <c r="B412" s="20"/>
      <c r="C412" s="20"/>
    </row>
    <row r="413">
      <c r="B413" s="20"/>
      <c r="C413" s="20"/>
    </row>
    <row r="414">
      <c r="B414" s="20"/>
      <c r="C414" s="20"/>
    </row>
    <row r="415">
      <c r="B415" s="20"/>
      <c r="C415" s="20"/>
    </row>
    <row r="416">
      <c r="B416" s="20"/>
      <c r="C416" s="20"/>
    </row>
    <row r="417">
      <c r="B417" s="20"/>
      <c r="C417" s="20"/>
    </row>
    <row r="418">
      <c r="B418" s="20"/>
      <c r="C418" s="20"/>
    </row>
    <row r="419">
      <c r="B419" s="20"/>
      <c r="C419" s="20"/>
    </row>
    <row r="420">
      <c r="B420" s="20"/>
      <c r="C420" s="20"/>
    </row>
    <row r="421">
      <c r="B421" s="20"/>
      <c r="C421" s="20"/>
    </row>
    <row r="422">
      <c r="B422" s="20"/>
      <c r="C422" s="20"/>
    </row>
    <row r="423">
      <c r="B423" s="20"/>
      <c r="C423" s="20"/>
    </row>
    <row r="424">
      <c r="B424" s="20"/>
      <c r="C424" s="20"/>
    </row>
    <row r="425">
      <c r="B425" s="20"/>
      <c r="C425" s="20"/>
    </row>
    <row r="426">
      <c r="B426" s="20"/>
      <c r="C426" s="20"/>
    </row>
    <row r="427">
      <c r="B427" s="20"/>
      <c r="C427" s="20"/>
    </row>
    <row r="428">
      <c r="B428" s="20"/>
      <c r="C428" s="20"/>
    </row>
    <row r="429">
      <c r="B429" s="20"/>
      <c r="C429" s="20"/>
    </row>
    <row r="430">
      <c r="B430" s="20"/>
      <c r="C430" s="20"/>
    </row>
    <row r="431">
      <c r="B431" s="20"/>
      <c r="C431" s="20"/>
    </row>
    <row r="432">
      <c r="B432" s="20"/>
      <c r="C432" s="20"/>
    </row>
    <row r="433">
      <c r="B433" s="20"/>
      <c r="C433" s="20"/>
    </row>
    <row r="434">
      <c r="B434" s="20"/>
      <c r="C434" s="20"/>
    </row>
    <row r="435">
      <c r="B435" s="20"/>
      <c r="C435" s="20"/>
    </row>
    <row r="436">
      <c r="B436" s="20"/>
      <c r="C436" s="20"/>
    </row>
    <row r="437">
      <c r="B437" s="20"/>
      <c r="C437" s="20"/>
    </row>
    <row r="438">
      <c r="B438" s="20"/>
      <c r="C438" s="20"/>
    </row>
    <row r="439">
      <c r="B439" s="20"/>
      <c r="C439" s="20"/>
    </row>
    <row r="440">
      <c r="B440" s="20"/>
      <c r="C440" s="20"/>
    </row>
    <row r="441">
      <c r="B441" s="20"/>
      <c r="C441" s="20"/>
    </row>
    <row r="442">
      <c r="B442" s="20"/>
      <c r="C442" s="20"/>
    </row>
    <row r="443">
      <c r="B443" s="20"/>
      <c r="C443" s="20"/>
    </row>
    <row r="444">
      <c r="B444" s="20"/>
      <c r="C444" s="20"/>
    </row>
    <row r="445">
      <c r="B445" s="20"/>
      <c r="C445" s="20"/>
    </row>
    <row r="446">
      <c r="B446" s="20"/>
      <c r="C446" s="20"/>
    </row>
    <row r="447">
      <c r="B447" s="20"/>
      <c r="C447" s="20"/>
    </row>
    <row r="448">
      <c r="B448" s="20"/>
      <c r="C448" s="20"/>
    </row>
    <row r="449">
      <c r="B449" s="20"/>
      <c r="C449" s="20"/>
    </row>
    <row r="450">
      <c r="B450" s="20"/>
      <c r="C450" s="20"/>
    </row>
    <row r="451">
      <c r="B451" s="20"/>
      <c r="C451" s="20"/>
    </row>
    <row r="452">
      <c r="B452" s="20"/>
      <c r="C452" s="20"/>
    </row>
    <row r="453">
      <c r="B453" s="20"/>
      <c r="C453" s="20"/>
    </row>
    <row r="454">
      <c r="B454" s="20"/>
      <c r="C454" s="20"/>
    </row>
    <row r="455">
      <c r="B455" s="20"/>
      <c r="C455" s="20"/>
    </row>
    <row r="456">
      <c r="B456" s="20"/>
      <c r="C456" s="20"/>
    </row>
    <row r="457">
      <c r="B457" s="20"/>
      <c r="C457" s="20"/>
    </row>
    <row r="458">
      <c r="B458" s="20"/>
      <c r="C458" s="20"/>
    </row>
    <row r="459">
      <c r="B459" s="20"/>
      <c r="C459" s="20"/>
    </row>
    <row r="460">
      <c r="B460" s="20"/>
      <c r="C460" s="20"/>
    </row>
    <row r="461">
      <c r="B461" s="20"/>
      <c r="C461" s="20"/>
    </row>
    <row r="462">
      <c r="B462" s="20"/>
      <c r="C462" s="20"/>
    </row>
    <row r="463">
      <c r="B463" s="20"/>
      <c r="C463" s="20"/>
    </row>
    <row r="464">
      <c r="B464" s="20"/>
      <c r="C464" s="20"/>
    </row>
    <row r="465">
      <c r="B465" s="20"/>
      <c r="C465" s="20"/>
    </row>
    <row r="466">
      <c r="B466" s="20"/>
      <c r="C466" s="20"/>
    </row>
    <row r="467">
      <c r="B467" s="20"/>
      <c r="C467" s="20"/>
    </row>
    <row r="468">
      <c r="B468" s="20"/>
      <c r="C468" s="20"/>
    </row>
    <row r="469">
      <c r="B469" s="20"/>
      <c r="C469" s="20"/>
    </row>
    <row r="470">
      <c r="B470" s="20"/>
      <c r="C470" s="20"/>
    </row>
    <row r="471">
      <c r="B471" s="20"/>
      <c r="C471" s="20"/>
    </row>
    <row r="472">
      <c r="B472" s="20"/>
      <c r="C472" s="20"/>
    </row>
    <row r="473">
      <c r="B473" s="20"/>
      <c r="C473" s="20"/>
    </row>
    <row r="474">
      <c r="B474" s="20"/>
      <c r="C474" s="20"/>
    </row>
    <row r="475">
      <c r="B475" s="20"/>
      <c r="C475" s="20"/>
    </row>
    <row r="476">
      <c r="B476" s="20"/>
      <c r="C476" s="20"/>
    </row>
    <row r="477">
      <c r="B477" s="20"/>
      <c r="C477" s="20"/>
    </row>
    <row r="478">
      <c r="B478" s="20"/>
      <c r="C478" s="20"/>
    </row>
    <row r="479">
      <c r="B479" s="20"/>
      <c r="C479" s="20"/>
    </row>
    <row r="480">
      <c r="B480" s="20"/>
      <c r="C480" s="20"/>
    </row>
    <row r="481">
      <c r="B481" s="20"/>
      <c r="C481" s="20"/>
    </row>
    <row r="482">
      <c r="B482" s="20"/>
      <c r="C482" s="20"/>
    </row>
    <row r="483">
      <c r="B483" s="20"/>
      <c r="C483" s="20"/>
    </row>
    <row r="484">
      <c r="B484" s="20"/>
      <c r="C484" s="20"/>
    </row>
    <row r="485">
      <c r="B485" s="20"/>
      <c r="C485" s="20"/>
    </row>
    <row r="486">
      <c r="B486" s="20"/>
      <c r="C486" s="20"/>
    </row>
    <row r="487">
      <c r="B487" s="20"/>
      <c r="C487" s="20"/>
    </row>
    <row r="488">
      <c r="B488" s="20"/>
      <c r="C488" s="20"/>
    </row>
    <row r="489">
      <c r="B489" s="20"/>
      <c r="C489" s="20"/>
    </row>
    <row r="490">
      <c r="B490" s="20"/>
      <c r="C490" s="20"/>
    </row>
    <row r="491">
      <c r="B491" s="20"/>
      <c r="C491" s="20"/>
    </row>
    <row r="492">
      <c r="B492" s="20"/>
      <c r="C492" s="20"/>
    </row>
    <row r="493">
      <c r="B493" s="20"/>
      <c r="C493" s="20"/>
    </row>
    <row r="494">
      <c r="B494" s="20"/>
      <c r="C494" s="20"/>
    </row>
    <row r="495">
      <c r="B495" s="20"/>
      <c r="C495" s="20"/>
    </row>
    <row r="496">
      <c r="B496" s="20"/>
      <c r="C496" s="20"/>
    </row>
    <row r="497">
      <c r="B497" s="20"/>
      <c r="C497" s="20"/>
    </row>
    <row r="498">
      <c r="B498" s="20"/>
      <c r="C498" s="20"/>
    </row>
    <row r="499">
      <c r="B499" s="20"/>
      <c r="C499" s="20"/>
    </row>
    <row r="500">
      <c r="B500" s="20"/>
      <c r="C500" s="20"/>
    </row>
    <row r="501">
      <c r="B501" s="20"/>
      <c r="C501" s="20"/>
    </row>
    <row r="502">
      <c r="B502" s="20"/>
      <c r="C502" s="20"/>
    </row>
    <row r="503">
      <c r="B503" s="20"/>
      <c r="C503" s="20"/>
    </row>
    <row r="504">
      <c r="B504" s="20"/>
      <c r="C504" s="20"/>
    </row>
    <row r="505">
      <c r="B505" s="20"/>
      <c r="C505" s="20"/>
    </row>
    <row r="506">
      <c r="B506" s="20"/>
      <c r="C506" s="20"/>
    </row>
    <row r="507">
      <c r="B507" s="20"/>
      <c r="C507" s="20"/>
    </row>
    <row r="508">
      <c r="B508" s="20"/>
      <c r="C508" s="20"/>
    </row>
    <row r="509">
      <c r="B509" s="20"/>
      <c r="C509" s="20"/>
    </row>
    <row r="510">
      <c r="B510" s="20"/>
      <c r="C510" s="20"/>
    </row>
    <row r="511">
      <c r="B511" s="20"/>
      <c r="C511" s="20"/>
    </row>
    <row r="512">
      <c r="B512" s="20"/>
      <c r="C512" s="20"/>
    </row>
    <row r="513">
      <c r="B513" s="20"/>
      <c r="C513" s="20"/>
    </row>
    <row r="514">
      <c r="B514" s="20"/>
      <c r="C514" s="20"/>
    </row>
    <row r="515">
      <c r="B515" s="20"/>
      <c r="C515" s="20"/>
    </row>
    <row r="516">
      <c r="B516" s="20"/>
      <c r="C516" s="20"/>
    </row>
    <row r="517">
      <c r="B517" s="20"/>
      <c r="C517" s="20"/>
    </row>
    <row r="518">
      <c r="B518" s="20"/>
      <c r="C518" s="20"/>
    </row>
    <row r="519">
      <c r="B519" s="20"/>
      <c r="C519" s="20"/>
    </row>
    <row r="520">
      <c r="B520" s="20"/>
      <c r="C520" s="20"/>
    </row>
    <row r="521">
      <c r="B521" s="20"/>
      <c r="C521" s="20"/>
    </row>
    <row r="522">
      <c r="B522" s="20"/>
      <c r="C522" s="20"/>
    </row>
    <row r="523">
      <c r="B523" s="20"/>
      <c r="C523" s="20"/>
    </row>
    <row r="524">
      <c r="B524" s="20"/>
      <c r="C524" s="20"/>
    </row>
    <row r="525">
      <c r="B525" s="20"/>
      <c r="C525" s="20"/>
    </row>
    <row r="526">
      <c r="B526" s="20"/>
      <c r="C526" s="20"/>
    </row>
    <row r="527">
      <c r="B527" s="20"/>
      <c r="C527" s="20"/>
    </row>
    <row r="528">
      <c r="B528" s="20"/>
      <c r="C528" s="20"/>
    </row>
    <row r="529">
      <c r="B529" s="20"/>
      <c r="C529" s="20"/>
    </row>
    <row r="530">
      <c r="B530" s="20"/>
      <c r="C530" s="20"/>
    </row>
    <row r="531">
      <c r="B531" s="20"/>
      <c r="C531" s="20"/>
    </row>
    <row r="532">
      <c r="B532" s="20"/>
      <c r="C532" s="20"/>
    </row>
    <row r="533">
      <c r="B533" s="20"/>
      <c r="C533" s="20"/>
    </row>
    <row r="534">
      <c r="B534" s="20"/>
      <c r="C534" s="20"/>
    </row>
    <row r="535">
      <c r="B535" s="20"/>
      <c r="C535" s="20"/>
    </row>
    <row r="536">
      <c r="B536" s="20"/>
      <c r="C536" s="20"/>
    </row>
    <row r="537">
      <c r="B537" s="20"/>
      <c r="C537" s="20"/>
    </row>
    <row r="538">
      <c r="B538" s="20"/>
      <c r="C538" s="20"/>
    </row>
    <row r="539">
      <c r="B539" s="20"/>
      <c r="C539" s="20"/>
    </row>
    <row r="540">
      <c r="B540" s="20"/>
      <c r="C540" s="20"/>
    </row>
    <row r="541">
      <c r="B541" s="20"/>
      <c r="C541" s="20"/>
    </row>
    <row r="542">
      <c r="B542" s="20"/>
      <c r="C542" s="20"/>
    </row>
    <row r="543">
      <c r="B543" s="20"/>
      <c r="C543" s="20"/>
    </row>
    <row r="544">
      <c r="B544" s="20"/>
      <c r="C544" s="20"/>
    </row>
    <row r="545">
      <c r="B545" s="20"/>
      <c r="C545" s="20"/>
    </row>
    <row r="546">
      <c r="B546" s="20"/>
      <c r="C546" s="20"/>
    </row>
    <row r="547">
      <c r="B547" s="20"/>
      <c r="C547" s="20"/>
    </row>
    <row r="548">
      <c r="B548" s="20"/>
      <c r="C548" s="20"/>
    </row>
    <row r="549">
      <c r="B549" s="20"/>
      <c r="C549" s="20"/>
    </row>
    <row r="550">
      <c r="B550" s="20"/>
      <c r="C550" s="20"/>
    </row>
    <row r="551">
      <c r="B551" s="20"/>
      <c r="C551" s="20"/>
    </row>
    <row r="552">
      <c r="B552" s="20"/>
      <c r="C552" s="20"/>
    </row>
    <row r="553">
      <c r="B553" s="20"/>
      <c r="C553" s="20"/>
    </row>
    <row r="554">
      <c r="B554" s="20"/>
      <c r="C554" s="20"/>
    </row>
    <row r="555">
      <c r="B555" s="20"/>
      <c r="C555" s="20"/>
    </row>
    <row r="556">
      <c r="B556" s="20"/>
      <c r="C556" s="20"/>
    </row>
    <row r="557">
      <c r="B557" s="20"/>
      <c r="C557" s="20"/>
    </row>
    <row r="558">
      <c r="B558" s="20"/>
      <c r="C558" s="20"/>
    </row>
    <row r="559">
      <c r="B559" s="20"/>
      <c r="C559" s="20"/>
    </row>
    <row r="560">
      <c r="B560" s="20"/>
      <c r="C560" s="20"/>
    </row>
    <row r="561">
      <c r="B561" s="20"/>
      <c r="C561" s="20"/>
    </row>
    <row r="562">
      <c r="B562" s="20"/>
      <c r="C562" s="20"/>
    </row>
    <row r="563">
      <c r="B563" s="20"/>
      <c r="C563" s="20"/>
    </row>
    <row r="564">
      <c r="B564" s="20"/>
      <c r="C564" s="20"/>
    </row>
    <row r="565">
      <c r="B565" s="20"/>
      <c r="C565" s="20"/>
    </row>
    <row r="566">
      <c r="B566" s="20"/>
      <c r="C566" s="20"/>
    </row>
    <row r="567">
      <c r="B567" s="20"/>
      <c r="C567" s="20"/>
    </row>
    <row r="568">
      <c r="B568" s="20"/>
      <c r="C568" s="20"/>
    </row>
    <row r="569">
      <c r="B569" s="20"/>
      <c r="C569" s="20"/>
    </row>
    <row r="570">
      <c r="B570" s="20"/>
      <c r="C570" s="20"/>
    </row>
    <row r="571">
      <c r="B571" s="20"/>
      <c r="C571" s="20"/>
    </row>
    <row r="572">
      <c r="B572" s="20"/>
      <c r="C572" s="20"/>
    </row>
    <row r="573">
      <c r="B573" s="20"/>
      <c r="C573" s="20"/>
    </row>
    <row r="574">
      <c r="B574" s="20"/>
      <c r="C574" s="20"/>
    </row>
    <row r="575">
      <c r="B575" s="20"/>
      <c r="C575" s="20"/>
    </row>
    <row r="576">
      <c r="B576" s="20"/>
      <c r="C576" s="20"/>
    </row>
    <row r="577">
      <c r="B577" s="20"/>
      <c r="C577" s="20"/>
    </row>
    <row r="578">
      <c r="B578" s="20"/>
      <c r="C578" s="20"/>
    </row>
    <row r="579">
      <c r="B579" s="20"/>
      <c r="C579" s="20"/>
    </row>
    <row r="580">
      <c r="B580" s="20"/>
      <c r="C580" s="20"/>
    </row>
    <row r="581">
      <c r="B581" s="20"/>
      <c r="C581" s="20"/>
    </row>
    <row r="582">
      <c r="B582" s="20"/>
      <c r="C582" s="20"/>
    </row>
    <row r="583">
      <c r="B583" s="20"/>
      <c r="C583" s="20"/>
    </row>
    <row r="584">
      <c r="B584" s="20"/>
      <c r="C584" s="20"/>
    </row>
    <row r="585">
      <c r="B585" s="20"/>
      <c r="C585" s="20"/>
    </row>
    <row r="586">
      <c r="B586" s="20"/>
      <c r="C586" s="20"/>
    </row>
    <row r="587">
      <c r="B587" s="20"/>
      <c r="C587" s="20"/>
    </row>
    <row r="588">
      <c r="B588" s="20"/>
      <c r="C588" s="20"/>
    </row>
    <row r="589">
      <c r="B589" s="20"/>
      <c r="C589" s="20"/>
    </row>
    <row r="590">
      <c r="B590" s="20"/>
      <c r="C590" s="20"/>
    </row>
    <row r="591">
      <c r="B591" s="20"/>
      <c r="C591" s="20"/>
    </row>
    <row r="592">
      <c r="B592" s="20"/>
      <c r="C592" s="20"/>
    </row>
    <row r="593">
      <c r="B593" s="20"/>
      <c r="C593" s="20"/>
    </row>
    <row r="594">
      <c r="B594" s="20"/>
      <c r="C594" s="20"/>
    </row>
    <row r="595">
      <c r="B595" s="20"/>
      <c r="C595" s="20"/>
    </row>
    <row r="596">
      <c r="B596" s="20"/>
      <c r="C596" s="20"/>
    </row>
    <row r="597">
      <c r="B597" s="20"/>
      <c r="C597" s="20"/>
    </row>
    <row r="598">
      <c r="B598" s="20"/>
      <c r="C598" s="20"/>
    </row>
    <row r="599">
      <c r="B599" s="20"/>
      <c r="C599" s="20"/>
    </row>
    <row r="600">
      <c r="B600" s="20"/>
      <c r="C600" s="20"/>
    </row>
    <row r="601">
      <c r="B601" s="20"/>
      <c r="C601" s="20"/>
    </row>
    <row r="602">
      <c r="B602" s="20"/>
      <c r="C602" s="20"/>
    </row>
    <row r="603">
      <c r="B603" s="20"/>
      <c r="C603" s="20"/>
    </row>
    <row r="604">
      <c r="B604" s="20"/>
      <c r="C604" s="20"/>
    </row>
    <row r="605">
      <c r="B605" s="20"/>
      <c r="C605" s="20"/>
    </row>
    <row r="606">
      <c r="B606" s="20"/>
      <c r="C606" s="20"/>
    </row>
    <row r="607">
      <c r="B607" s="20"/>
      <c r="C607" s="20"/>
    </row>
    <row r="608">
      <c r="B608" s="20"/>
      <c r="C608" s="20"/>
    </row>
    <row r="609">
      <c r="B609" s="20"/>
      <c r="C609" s="20"/>
    </row>
    <row r="610">
      <c r="B610" s="20"/>
      <c r="C610" s="20"/>
    </row>
    <row r="611">
      <c r="B611" s="20"/>
      <c r="C611" s="20"/>
    </row>
    <row r="612">
      <c r="B612" s="20"/>
      <c r="C612" s="20"/>
    </row>
    <row r="613">
      <c r="B613" s="20"/>
      <c r="C613" s="20"/>
    </row>
    <row r="614">
      <c r="B614" s="20"/>
      <c r="C614" s="20"/>
    </row>
    <row r="615">
      <c r="B615" s="20"/>
      <c r="C615" s="20"/>
    </row>
    <row r="616">
      <c r="B616" s="20"/>
      <c r="C616" s="20"/>
    </row>
    <row r="617">
      <c r="B617" s="20"/>
      <c r="C617" s="20"/>
    </row>
    <row r="618">
      <c r="B618" s="20"/>
      <c r="C618" s="20"/>
    </row>
    <row r="619">
      <c r="B619" s="20"/>
      <c r="C619" s="20"/>
    </row>
    <row r="620">
      <c r="B620" s="20"/>
      <c r="C620" s="20"/>
    </row>
    <row r="621">
      <c r="B621" s="20"/>
      <c r="C621" s="20"/>
    </row>
    <row r="622">
      <c r="B622" s="20"/>
      <c r="C622" s="20"/>
    </row>
    <row r="623">
      <c r="B623" s="20"/>
      <c r="C623" s="20"/>
    </row>
    <row r="624">
      <c r="B624" s="20"/>
      <c r="C624" s="20"/>
    </row>
    <row r="625">
      <c r="B625" s="20"/>
      <c r="C625" s="20"/>
    </row>
    <row r="626">
      <c r="B626" s="20"/>
      <c r="C626" s="20"/>
    </row>
    <row r="627">
      <c r="B627" s="20"/>
      <c r="C627" s="20"/>
    </row>
    <row r="628">
      <c r="B628" s="20"/>
      <c r="C628" s="20"/>
    </row>
    <row r="629">
      <c r="B629" s="20"/>
      <c r="C629" s="20"/>
    </row>
    <row r="630">
      <c r="B630" s="20"/>
      <c r="C630" s="20"/>
    </row>
    <row r="631">
      <c r="B631" s="20"/>
      <c r="C631" s="20"/>
    </row>
    <row r="632">
      <c r="B632" s="20"/>
      <c r="C632" s="20"/>
    </row>
    <row r="633">
      <c r="B633" s="20"/>
      <c r="C633" s="20"/>
    </row>
    <row r="634">
      <c r="B634" s="20"/>
      <c r="C634" s="20"/>
    </row>
    <row r="635">
      <c r="B635" s="20"/>
      <c r="C635" s="20"/>
    </row>
    <row r="636">
      <c r="B636" s="20"/>
      <c r="C636" s="20"/>
    </row>
    <row r="637">
      <c r="B637" s="20"/>
      <c r="C637" s="20"/>
    </row>
    <row r="638">
      <c r="B638" s="20"/>
      <c r="C638" s="20"/>
    </row>
    <row r="639">
      <c r="B639" s="20"/>
      <c r="C639" s="20"/>
    </row>
    <row r="640">
      <c r="B640" s="20"/>
      <c r="C640" s="20"/>
    </row>
    <row r="641">
      <c r="B641" s="20"/>
      <c r="C641" s="20"/>
    </row>
    <row r="642">
      <c r="B642" s="20"/>
      <c r="C642" s="20"/>
    </row>
    <row r="643">
      <c r="B643" s="20"/>
      <c r="C643" s="20"/>
    </row>
    <row r="644">
      <c r="B644" s="20"/>
      <c r="C644" s="20"/>
    </row>
    <row r="645">
      <c r="B645" s="20"/>
      <c r="C645" s="20"/>
    </row>
    <row r="646">
      <c r="B646" s="20"/>
      <c r="C646" s="20"/>
    </row>
    <row r="647">
      <c r="B647" s="20"/>
      <c r="C647" s="20"/>
    </row>
    <row r="648">
      <c r="B648" s="20"/>
      <c r="C648" s="20"/>
    </row>
    <row r="649">
      <c r="B649" s="20"/>
      <c r="C649" s="20"/>
    </row>
    <row r="650">
      <c r="B650" s="20"/>
      <c r="C650" s="20"/>
    </row>
    <row r="651">
      <c r="B651" s="20"/>
      <c r="C651" s="20"/>
    </row>
    <row r="652">
      <c r="B652" s="20"/>
      <c r="C652" s="20"/>
    </row>
    <row r="653">
      <c r="B653" s="20"/>
      <c r="C653" s="20"/>
    </row>
    <row r="654">
      <c r="B654" s="20"/>
      <c r="C654" s="20"/>
    </row>
    <row r="655">
      <c r="B655" s="20"/>
      <c r="C655" s="20"/>
    </row>
    <row r="656">
      <c r="B656" s="20"/>
      <c r="C656" s="20"/>
    </row>
    <row r="657">
      <c r="B657" s="20"/>
      <c r="C657" s="20"/>
    </row>
    <row r="658">
      <c r="B658" s="20"/>
      <c r="C658" s="20"/>
    </row>
    <row r="659">
      <c r="B659" s="20"/>
      <c r="C659" s="20"/>
    </row>
    <row r="660">
      <c r="B660" s="20"/>
      <c r="C660" s="20"/>
    </row>
    <row r="661">
      <c r="B661" s="20"/>
      <c r="C661" s="20"/>
    </row>
    <row r="662">
      <c r="B662" s="20"/>
      <c r="C662" s="20"/>
    </row>
    <row r="663">
      <c r="B663" s="20"/>
      <c r="C663" s="20"/>
    </row>
    <row r="664">
      <c r="B664" s="20"/>
      <c r="C664" s="20"/>
    </row>
    <row r="665">
      <c r="B665" s="20"/>
      <c r="C665" s="20"/>
    </row>
    <row r="666">
      <c r="B666" s="20"/>
      <c r="C666" s="20"/>
    </row>
    <row r="667">
      <c r="B667" s="20"/>
      <c r="C667" s="20"/>
    </row>
    <row r="668">
      <c r="B668" s="20"/>
      <c r="C668" s="20"/>
    </row>
    <row r="669">
      <c r="B669" s="20"/>
      <c r="C669" s="20"/>
    </row>
    <row r="670">
      <c r="B670" s="20"/>
      <c r="C670" s="20"/>
    </row>
    <row r="671">
      <c r="B671" s="20"/>
      <c r="C671" s="20"/>
    </row>
    <row r="672">
      <c r="B672" s="20"/>
      <c r="C672" s="20"/>
    </row>
    <row r="673">
      <c r="B673" s="20"/>
      <c r="C673" s="20"/>
    </row>
    <row r="674">
      <c r="B674" s="20"/>
      <c r="C674" s="20"/>
    </row>
    <row r="675">
      <c r="B675" s="20"/>
      <c r="C675" s="20"/>
    </row>
    <row r="676">
      <c r="B676" s="20"/>
      <c r="C676" s="20"/>
    </row>
    <row r="677">
      <c r="B677" s="20"/>
      <c r="C677" s="20"/>
    </row>
    <row r="678">
      <c r="B678" s="20"/>
      <c r="C678" s="20"/>
    </row>
    <row r="679">
      <c r="B679" s="20"/>
      <c r="C679" s="20"/>
    </row>
    <row r="680">
      <c r="B680" s="20"/>
      <c r="C680" s="20"/>
    </row>
    <row r="681">
      <c r="B681" s="20"/>
      <c r="C681" s="20"/>
    </row>
    <row r="682">
      <c r="B682" s="20"/>
      <c r="C682" s="20"/>
    </row>
    <row r="683">
      <c r="B683" s="20"/>
      <c r="C683" s="20"/>
    </row>
    <row r="684">
      <c r="B684" s="20"/>
      <c r="C684" s="20"/>
    </row>
    <row r="685">
      <c r="B685" s="20"/>
      <c r="C685" s="20"/>
    </row>
    <row r="686">
      <c r="B686" s="20"/>
      <c r="C686" s="20"/>
    </row>
    <row r="687">
      <c r="B687" s="20"/>
      <c r="C687" s="20"/>
    </row>
    <row r="688">
      <c r="B688" s="20"/>
      <c r="C688" s="20"/>
    </row>
    <row r="689">
      <c r="B689" s="20"/>
      <c r="C689" s="20"/>
    </row>
    <row r="690">
      <c r="B690" s="20"/>
      <c r="C690" s="20"/>
    </row>
    <row r="691">
      <c r="B691" s="20"/>
      <c r="C691" s="20"/>
    </row>
    <row r="692">
      <c r="B692" s="20"/>
      <c r="C692" s="20"/>
    </row>
    <row r="693">
      <c r="B693" s="20"/>
      <c r="C693" s="20"/>
    </row>
    <row r="694">
      <c r="B694" s="20"/>
      <c r="C694" s="20"/>
    </row>
    <row r="695">
      <c r="B695" s="20"/>
      <c r="C695" s="20"/>
    </row>
    <row r="696">
      <c r="B696" s="20"/>
      <c r="C696" s="20"/>
    </row>
    <row r="697">
      <c r="B697" s="20"/>
      <c r="C697" s="20"/>
    </row>
    <row r="698">
      <c r="B698" s="20"/>
      <c r="C698" s="20"/>
    </row>
    <row r="699">
      <c r="B699" s="20"/>
      <c r="C699" s="20"/>
    </row>
    <row r="700">
      <c r="B700" s="20"/>
      <c r="C700" s="20"/>
    </row>
    <row r="701">
      <c r="B701" s="20"/>
      <c r="C701" s="20"/>
    </row>
    <row r="702">
      <c r="B702" s="20"/>
      <c r="C702" s="20"/>
    </row>
    <row r="703">
      <c r="B703" s="20"/>
      <c r="C703" s="20"/>
    </row>
    <row r="704">
      <c r="B704" s="20"/>
      <c r="C704" s="20"/>
    </row>
    <row r="705">
      <c r="B705" s="20"/>
      <c r="C705" s="20"/>
    </row>
    <row r="706">
      <c r="B706" s="20"/>
      <c r="C706" s="20"/>
    </row>
    <row r="707">
      <c r="B707" s="20"/>
      <c r="C707" s="20"/>
    </row>
    <row r="708">
      <c r="B708" s="20"/>
      <c r="C708" s="20"/>
    </row>
    <row r="709">
      <c r="B709" s="20"/>
      <c r="C709" s="20"/>
    </row>
    <row r="710">
      <c r="B710" s="20"/>
      <c r="C710" s="20"/>
    </row>
    <row r="711">
      <c r="B711" s="20"/>
      <c r="C711" s="20"/>
    </row>
    <row r="712">
      <c r="B712" s="20"/>
      <c r="C712" s="20"/>
    </row>
    <row r="713">
      <c r="B713" s="20"/>
      <c r="C713" s="20"/>
    </row>
    <row r="714">
      <c r="B714" s="20"/>
      <c r="C714" s="20"/>
    </row>
    <row r="715">
      <c r="B715" s="20"/>
      <c r="C715" s="20"/>
    </row>
    <row r="716">
      <c r="B716" s="20"/>
      <c r="C716" s="20"/>
    </row>
    <row r="717">
      <c r="B717" s="20"/>
      <c r="C717" s="20"/>
    </row>
    <row r="718">
      <c r="B718" s="20"/>
      <c r="C718" s="20"/>
    </row>
    <row r="719">
      <c r="B719" s="20"/>
      <c r="C719" s="20"/>
    </row>
    <row r="720">
      <c r="B720" s="20"/>
      <c r="C720" s="20"/>
    </row>
    <row r="721">
      <c r="B721" s="20"/>
      <c r="C721" s="20"/>
    </row>
    <row r="722">
      <c r="B722" s="20"/>
      <c r="C722" s="20"/>
    </row>
    <row r="723">
      <c r="B723" s="20"/>
      <c r="C723" s="20"/>
    </row>
    <row r="724">
      <c r="B724" s="20"/>
      <c r="C724" s="20"/>
    </row>
    <row r="725">
      <c r="B725" s="20"/>
      <c r="C725" s="20"/>
    </row>
    <row r="726">
      <c r="B726" s="20"/>
      <c r="C726" s="20"/>
    </row>
    <row r="727">
      <c r="B727" s="20"/>
      <c r="C727" s="20"/>
    </row>
    <row r="728">
      <c r="B728" s="20"/>
      <c r="C728" s="20"/>
    </row>
    <row r="729">
      <c r="B729" s="20"/>
      <c r="C729" s="20"/>
    </row>
    <row r="730">
      <c r="B730" s="20"/>
      <c r="C730" s="20"/>
    </row>
    <row r="731">
      <c r="B731" s="20"/>
      <c r="C731" s="20"/>
    </row>
    <row r="732">
      <c r="B732" s="20"/>
      <c r="C732" s="20"/>
    </row>
    <row r="733">
      <c r="B733" s="20"/>
      <c r="C733" s="20"/>
    </row>
    <row r="734">
      <c r="B734" s="20"/>
      <c r="C734" s="20"/>
    </row>
    <row r="735">
      <c r="B735" s="20"/>
      <c r="C735" s="20"/>
    </row>
    <row r="736">
      <c r="B736" s="20"/>
      <c r="C736" s="20"/>
    </row>
    <row r="737">
      <c r="B737" s="20"/>
      <c r="C737" s="20"/>
    </row>
    <row r="738">
      <c r="B738" s="20"/>
      <c r="C738" s="20"/>
    </row>
    <row r="739">
      <c r="B739" s="20"/>
      <c r="C739" s="20"/>
    </row>
    <row r="740">
      <c r="B740" s="20"/>
      <c r="C740" s="20"/>
    </row>
    <row r="741">
      <c r="B741" s="20"/>
      <c r="C741" s="20"/>
    </row>
    <row r="742">
      <c r="B742" s="20"/>
      <c r="C742" s="20"/>
    </row>
    <row r="743">
      <c r="B743" s="20"/>
      <c r="C743" s="20"/>
    </row>
    <row r="744">
      <c r="B744" s="20"/>
      <c r="C744" s="20"/>
    </row>
    <row r="745">
      <c r="B745" s="20"/>
      <c r="C745" s="20"/>
    </row>
    <row r="746">
      <c r="B746" s="20"/>
      <c r="C746" s="20"/>
    </row>
    <row r="747">
      <c r="B747" s="20"/>
      <c r="C747" s="20"/>
    </row>
    <row r="748">
      <c r="B748" s="20"/>
      <c r="C748" s="20"/>
    </row>
    <row r="749">
      <c r="B749" s="20"/>
      <c r="C749" s="20"/>
    </row>
    <row r="750">
      <c r="B750" s="20"/>
      <c r="C750" s="20"/>
    </row>
    <row r="751">
      <c r="B751" s="20"/>
      <c r="C751" s="20"/>
    </row>
    <row r="752">
      <c r="B752" s="20"/>
      <c r="C752" s="20"/>
    </row>
    <row r="753">
      <c r="B753" s="20"/>
      <c r="C753" s="20"/>
    </row>
    <row r="754">
      <c r="B754" s="20"/>
      <c r="C754" s="20"/>
    </row>
    <row r="755">
      <c r="B755" s="20"/>
      <c r="C755" s="20"/>
    </row>
    <row r="756">
      <c r="B756" s="20"/>
      <c r="C756" s="20"/>
    </row>
    <row r="757">
      <c r="B757" s="20"/>
      <c r="C757" s="20"/>
    </row>
    <row r="758">
      <c r="B758" s="20"/>
      <c r="C758" s="20"/>
    </row>
    <row r="759">
      <c r="B759" s="20"/>
      <c r="C759" s="20"/>
    </row>
    <row r="760">
      <c r="B760" s="20"/>
      <c r="C760" s="20"/>
    </row>
    <row r="761">
      <c r="B761" s="20"/>
      <c r="C761" s="20"/>
    </row>
    <row r="762">
      <c r="B762" s="20"/>
      <c r="C762" s="20"/>
    </row>
    <row r="763">
      <c r="B763" s="20"/>
      <c r="C763" s="20"/>
    </row>
    <row r="764">
      <c r="B764" s="20"/>
      <c r="C764" s="20"/>
    </row>
    <row r="765">
      <c r="B765" s="20"/>
      <c r="C765" s="20"/>
    </row>
    <row r="766">
      <c r="B766" s="20"/>
      <c r="C766" s="20"/>
    </row>
    <row r="767">
      <c r="B767" s="20"/>
      <c r="C767" s="20"/>
    </row>
    <row r="768">
      <c r="B768" s="20"/>
      <c r="C768" s="20"/>
    </row>
    <row r="769">
      <c r="B769" s="20"/>
      <c r="C769" s="20"/>
    </row>
    <row r="770">
      <c r="B770" s="20"/>
      <c r="C770" s="20"/>
    </row>
    <row r="771">
      <c r="B771" s="20"/>
      <c r="C771" s="20"/>
    </row>
    <row r="772">
      <c r="B772" s="20"/>
      <c r="C772" s="20"/>
    </row>
    <row r="773">
      <c r="B773" s="20"/>
      <c r="C773" s="20"/>
    </row>
    <row r="774">
      <c r="B774" s="20"/>
      <c r="C774" s="20"/>
    </row>
    <row r="775">
      <c r="B775" s="20"/>
      <c r="C775" s="20"/>
    </row>
    <row r="776">
      <c r="B776" s="20"/>
      <c r="C776" s="20"/>
    </row>
    <row r="777">
      <c r="B777" s="20"/>
      <c r="C777" s="20"/>
    </row>
    <row r="778">
      <c r="B778" s="20"/>
      <c r="C778" s="20"/>
    </row>
    <row r="779">
      <c r="B779" s="20"/>
      <c r="C779" s="20"/>
    </row>
    <row r="780">
      <c r="B780" s="20"/>
      <c r="C780" s="20"/>
    </row>
    <row r="781">
      <c r="B781" s="20"/>
      <c r="C781" s="20"/>
    </row>
    <row r="782">
      <c r="B782" s="20"/>
      <c r="C782" s="20"/>
    </row>
    <row r="783">
      <c r="B783" s="20"/>
      <c r="C783" s="20"/>
    </row>
    <row r="784">
      <c r="B784" s="20"/>
      <c r="C784" s="20"/>
    </row>
    <row r="785">
      <c r="B785" s="20"/>
      <c r="C785" s="20"/>
    </row>
    <row r="786">
      <c r="B786" s="20"/>
      <c r="C786" s="20"/>
    </row>
    <row r="787">
      <c r="B787" s="20"/>
      <c r="C787" s="20"/>
    </row>
    <row r="788">
      <c r="B788" s="20"/>
      <c r="C788" s="20"/>
    </row>
    <row r="789">
      <c r="B789" s="20"/>
      <c r="C789" s="20"/>
    </row>
    <row r="790">
      <c r="B790" s="20"/>
      <c r="C790" s="20"/>
    </row>
    <row r="791">
      <c r="B791" s="20"/>
      <c r="C791" s="20"/>
    </row>
    <row r="792">
      <c r="B792" s="20"/>
      <c r="C792" s="20"/>
    </row>
    <row r="793">
      <c r="B793" s="20"/>
      <c r="C793" s="20"/>
    </row>
    <row r="794">
      <c r="B794" s="20"/>
      <c r="C794" s="20"/>
    </row>
    <row r="795">
      <c r="B795" s="20"/>
      <c r="C795" s="20"/>
    </row>
    <row r="796">
      <c r="B796" s="20"/>
      <c r="C796" s="20"/>
    </row>
    <row r="797">
      <c r="B797" s="20"/>
      <c r="C797" s="20"/>
    </row>
    <row r="798">
      <c r="B798" s="20"/>
      <c r="C798" s="20"/>
    </row>
    <row r="799">
      <c r="B799" s="20"/>
      <c r="C799" s="20"/>
    </row>
    <row r="800">
      <c r="B800" s="20"/>
      <c r="C800" s="20"/>
    </row>
    <row r="801">
      <c r="B801" s="20"/>
      <c r="C801" s="20"/>
    </row>
    <row r="802">
      <c r="B802" s="20"/>
      <c r="C802" s="20"/>
    </row>
    <row r="803">
      <c r="B803" s="20"/>
      <c r="C803" s="20"/>
    </row>
    <row r="804">
      <c r="B804" s="20"/>
      <c r="C804" s="20"/>
    </row>
    <row r="805">
      <c r="B805" s="20"/>
      <c r="C805" s="20"/>
    </row>
    <row r="806">
      <c r="B806" s="20"/>
      <c r="C806" s="20"/>
    </row>
    <row r="807">
      <c r="B807" s="20"/>
      <c r="C807" s="20"/>
    </row>
    <row r="808">
      <c r="B808" s="20"/>
      <c r="C808" s="20"/>
    </row>
    <row r="809">
      <c r="B809" s="20"/>
      <c r="C809" s="20"/>
    </row>
    <row r="810">
      <c r="B810" s="20"/>
      <c r="C810" s="20"/>
    </row>
    <row r="811">
      <c r="B811" s="20"/>
      <c r="C811" s="20"/>
    </row>
    <row r="812">
      <c r="B812" s="20"/>
      <c r="C812" s="20"/>
    </row>
    <row r="813">
      <c r="B813" s="20"/>
      <c r="C813" s="20"/>
    </row>
    <row r="814">
      <c r="B814" s="20"/>
      <c r="C814" s="20"/>
    </row>
    <row r="815">
      <c r="B815" s="20"/>
      <c r="C815" s="20"/>
    </row>
    <row r="816">
      <c r="B816" s="20"/>
      <c r="C816" s="20"/>
    </row>
    <row r="817">
      <c r="B817" s="20"/>
      <c r="C817" s="20"/>
    </row>
    <row r="818">
      <c r="B818" s="20"/>
      <c r="C818" s="20"/>
    </row>
    <row r="819">
      <c r="B819" s="20"/>
      <c r="C819" s="20"/>
    </row>
    <row r="820">
      <c r="B820" s="20"/>
      <c r="C820" s="20"/>
    </row>
    <row r="821">
      <c r="B821" s="20"/>
      <c r="C821" s="20"/>
    </row>
    <row r="822">
      <c r="B822" s="20"/>
      <c r="C822" s="20"/>
    </row>
    <row r="823">
      <c r="B823" s="20"/>
      <c r="C823" s="20"/>
    </row>
    <row r="824">
      <c r="B824" s="20"/>
      <c r="C824" s="20"/>
    </row>
    <row r="825">
      <c r="B825" s="20"/>
      <c r="C825" s="20"/>
    </row>
    <row r="826">
      <c r="B826" s="20"/>
      <c r="C826" s="20"/>
    </row>
    <row r="827">
      <c r="B827" s="20"/>
      <c r="C827" s="20"/>
    </row>
    <row r="828">
      <c r="B828" s="20"/>
      <c r="C828" s="20"/>
    </row>
    <row r="829">
      <c r="B829" s="20"/>
      <c r="C829" s="20"/>
    </row>
    <row r="830">
      <c r="B830" s="20"/>
      <c r="C830" s="20"/>
    </row>
    <row r="831">
      <c r="B831" s="20"/>
      <c r="C831" s="20"/>
    </row>
    <row r="832">
      <c r="B832" s="20"/>
      <c r="C832" s="20"/>
    </row>
    <row r="833">
      <c r="B833" s="20"/>
      <c r="C833" s="20"/>
    </row>
    <row r="834">
      <c r="B834" s="20"/>
      <c r="C834" s="20"/>
    </row>
    <row r="835">
      <c r="B835" s="20"/>
      <c r="C835" s="20"/>
    </row>
    <row r="836">
      <c r="B836" s="20"/>
      <c r="C836" s="20"/>
    </row>
    <row r="837">
      <c r="B837" s="20"/>
      <c r="C837" s="20"/>
    </row>
    <row r="838">
      <c r="B838" s="20"/>
      <c r="C838" s="20"/>
    </row>
    <row r="839">
      <c r="B839" s="20"/>
      <c r="C839" s="20"/>
    </row>
    <row r="840">
      <c r="B840" s="20"/>
      <c r="C840" s="20"/>
    </row>
    <row r="841">
      <c r="B841" s="20"/>
      <c r="C841" s="20"/>
    </row>
    <row r="842">
      <c r="B842" s="20"/>
      <c r="C842" s="20"/>
    </row>
    <row r="843">
      <c r="B843" s="20"/>
      <c r="C843" s="20"/>
    </row>
    <row r="844">
      <c r="B844" s="20"/>
      <c r="C844" s="20"/>
    </row>
    <row r="845">
      <c r="B845" s="20"/>
      <c r="C845" s="20"/>
    </row>
    <row r="846">
      <c r="B846" s="20"/>
      <c r="C846" s="20"/>
    </row>
    <row r="847">
      <c r="B847" s="20"/>
      <c r="C847" s="20"/>
    </row>
    <row r="848">
      <c r="B848" s="20"/>
      <c r="C848" s="20"/>
    </row>
    <row r="849">
      <c r="B849" s="20"/>
      <c r="C849" s="20"/>
    </row>
    <row r="850">
      <c r="B850" s="20"/>
      <c r="C850" s="20"/>
    </row>
    <row r="851">
      <c r="B851" s="20"/>
      <c r="C851" s="20"/>
    </row>
    <row r="852">
      <c r="B852" s="20"/>
      <c r="C852" s="20"/>
    </row>
    <row r="853">
      <c r="B853" s="20"/>
      <c r="C853" s="20"/>
    </row>
    <row r="854">
      <c r="B854" s="20"/>
      <c r="C854" s="20"/>
    </row>
    <row r="855">
      <c r="B855" s="20"/>
      <c r="C855" s="20"/>
    </row>
    <row r="856">
      <c r="B856" s="20"/>
      <c r="C856" s="20"/>
    </row>
    <row r="857">
      <c r="B857" s="20"/>
      <c r="C857" s="20"/>
    </row>
    <row r="858">
      <c r="B858" s="20"/>
      <c r="C858" s="20"/>
    </row>
    <row r="859">
      <c r="B859" s="20"/>
      <c r="C859" s="20"/>
    </row>
    <row r="860">
      <c r="B860" s="20"/>
      <c r="C860" s="20"/>
    </row>
    <row r="861">
      <c r="B861" s="20"/>
      <c r="C861" s="20"/>
    </row>
    <row r="862">
      <c r="B862" s="20"/>
      <c r="C862" s="20"/>
    </row>
    <row r="863">
      <c r="B863" s="20"/>
      <c r="C863" s="20"/>
    </row>
    <row r="864">
      <c r="B864" s="20"/>
      <c r="C864" s="20"/>
    </row>
    <row r="865">
      <c r="B865" s="20"/>
      <c r="C865" s="20"/>
    </row>
    <row r="866">
      <c r="B866" s="20"/>
      <c r="C866" s="20"/>
    </row>
    <row r="867">
      <c r="B867" s="20"/>
      <c r="C867" s="20"/>
    </row>
    <row r="868">
      <c r="B868" s="20"/>
      <c r="C868" s="20"/>
    </row>
    <row r="869">
      <c r="B869" s="20"/>
      <c r="C869" s="20"/>
    </row>
    <row r="870">
      <c r="B870" s="20"/>
      <c r="C870" s="20"/>
    </row>
    <row r="871">
      <c r="B871" s="20"/>
      <c r="C871" s="20"/>
    </row>
    <row r="872">
      <c r="B872" s="20"/>
      <c r="C872" s="20"/>
    </row>
    <row r="873">
      <c r="B873" s="20"/>
      <c r="C873" s="20"/>
    </row>
    <row r="874">
      <c r="B874" s="20"/>
      <c r="C874" s="20"/>
    </row>
    <row r="875">
      <c r="B875" s="20"/>
      <c r="C875" s="20"/>
    </row>
    <row r="876">
      <c r="B876" s="20"/>
      <c r="C876" s="20"/>
    </row>
    <row r="877">
      <c r="B877" s="20"/>
      <c r="C877" s="20"/>
    </row>
    <row r="878">
      <c r="B878" s="20"/>
      <c r="C878" s="20"/>
    </row>
    <row r="879">
      <c r="B879" s="20"/>
      <c r="C879" s="20"/>
    </row>
    <row r="880">
      <c r="B880" s="20"/>
      <c r="C880" s="20"/>
    </row>
    <row r="881">
      <c r="B881" s="20"/>
      <c r="C881" s="20"/>
    </row>
    <row r="882">
      <c r="B882" s="20"/>
      <c r="C882" s="20"/>
    </row>
    <row r="883">
      <c r="B883" s="20"/>
      <c r="C883" s="20"/>
    </row>
    <row r="884">
      <c r="B884" s="20"/>
      <c r="C884" s="20"/>
    </row>
    <row r="885">
      <c r="B885" s="20"/>
      <c r="C885" s="20"/>
    </row>
    <row r="886">
      <c r="B886" s="20"/>
      <c r="C886" s="20"/>
    </row>
    <row r="887">
      <c r="B887" s="20"/>
      <c r="C887" s="20"/>
    </row>
    <row r="888">
      <c r="B888" s="20"/>
      <c r="C888" s="20"/>
    </row>
    <row r="889">
      <c r="B889" s="20"/>
      <c r="C889" s="20"/>
    </row>
    <row r="890">
      <c r="B890" s="20"/>
      <c r="C890" s="20"/>
    </row>
    <row r="891">
      <c r="B891" s="20"/>
      <c r="C891" s="20"/>
    </row>
    <row r="892">
      <c r="B892" s="20"/>
      <c r="C892" s="20"/>
    </row>
    <row r="893">
      <c r="B893" s="20"/>
      <c r="C893" s="20"/>
    </row>
    <row r="894">
      <c r="B894" s="20"/>
      <c r="C894" s="20"/>
    </row>
    <row r="895">
      <c r="B895" s="20"/>
      <c r="C895" s="20"/>
    </row>
    <row r="896">
      <c r="B896" s="20"/>
      <c r="C896" s="20"/>
    </row>
    <row r="897">
      <c r="B897" s="20"/>
      <c r="C897" s="20"/>
    </row>
    <row r="898">
      <c r="B898" s="20"/>
      <c r="C898" s="20"/>
    </row>
    <row r="899">
      <c r="B899" s="20"/>
      <c r="C899" s="20"/>
    </row>
    <row r="900">
      <c r="B900" s="20"/>
      <c r="C900" s="20"/>
    </row>
    <row r="901">
      <c r="B901" s="20"/>
      <c r="C901" s="20"/>
    </row>
    <row r="902">
      <c r="B902" s="20"/>
      <c r="C902" s="20"/>
    </row>
    <row r="903">
      <c r="B903" s="20"/>
      <c r="C903" s="20"/>
    </row>
    <row r="904">
      <c r="B904" s="20"/>
      <c r="C904" s="20"/>
    </row>
    <row r="905">
      <c r="B905" s="20"/>
      <c r="C905" s="20"/>
    </row>
    <row r="906">
      <c r="B906" s="20"/>
      <c r="C906" s="20"/>
    </row>
    <row r="907">
      <c r="B907" s="20"/>
      <c r="C907" s="20"/>
    </row>
    <row r="908">
      <c r="B908" s="20"/>
      <c r="C908" s="20"/>
    </row>
    <row r="909">
      <c r="B909" s="20"/>
      <c r="C909" s="20"/>
    </row>
    <row r="910">
      <c r="B910" s="20"/>
      <c r="C910" s="20"/>
    </row>
    <row r="911">
      <c r="B911" s="20"/>
      <c r="C911" s="20"/>
    </row>
    <row r="912">
      <c r="B912" s="20"/>
      <c r="C912" s="20"/>
    </row>
    <row r="913">
      <c r="B913" s="20"/>
      <c r="C913" s="20"/>
    </row>
    <row r="914">
      <c r="B914" s="20"/>
      <c r="C914" s="20"/>
    </row>
    <row r="915">
      <c r="B915" s="20"/>
      <c r="C915" s="20"/>
    </row>
    <row r="916">
      <c r="B916" s="20"/>
      <c r="C916" s="20"/>
    </row>
    <row r="917">
      <c r="B917" s="20"/>
      <c r="C917" s="20"/>
    </row>
    <row r="918">
      <c r="B918" s="20"/>
      <c r="C918" s="20"/>
    </row>
    <row r="919">
      <c r="B919" s="20"/>
      <c r="C919" s="20"/>
    </row>
    <row r="920">
      <c r="B920" s="20"/>
      <c r="C920" s="20"/>
    </row>
    <row r="921">
      <c r="B921" s="20"/>
      <c r="C921" s="20"/>
    </row>
    <row r="922">
      <c r="B922" s="20"/>
      <c r="C922" s="20"/>
    </row>
    <row r="923">
      <c r="B923" s="20"/>
      <c r="C923" s="20"/>
    </row>
    <row r="924">
      <c r="B924" s="20"/>
      <c r="C924" s="20"/>
    </row>
    <row r="925">
      <c r="B925" s="20"/>
      <c r="C925" s="20"/>
    </row>
    <row r="926">
      <c r="B926" s="20"/>
      <c r="C926" s="20"/>
    </row>
    <row r="927">
      <c r="B927" s="20"/>
      <c r="C927" s="20"/>
    </row>
    <row r="928">
      <c r="B928" s="20"/>
      <c r="C928" s="20"/>
    </row>
    <row r="929">
      <c r="B929" s="20"/>
      <c r="C929" s="20"/>
    </row>
    <row r="930">
      <c r="B930" s="20"/>
      <c r="C930" s="20"/>
    </row>
    <row r="931">
      <c r="B931" s="20"/>
      <c r="C931" s="20"/>
    </row>
    <row r="932">
      <c r="B932" s="20"/>
      <c r="C932" s="20"/>
    </row>
    <row r="933">
      <c r="B933" s="20"/>
      <c r="C933" s="20"/>
    </row>
    <row r="934">
      <c r="B934" s="20"/>
      <c r="C934" s="20"/>
    </row>
    <row r="935">
      <c r="B935" s="20"/>
      <c r="C935" s="20"/>
    </row>
    <row r="936">
      <c r="B936" s="20"/>
      <c r="C936" s="20"/>
    </row>
    <row r="937">
      <c r="B937" s="20"/>
      <c r="C937" s="20"/>
    </row>
    <row r="938">
      <c r="B938" s="20"/>
      <c r="C938" s="20"/>
    </row>
    <row r="939">
      <c r="B939" s="20"/>
      <c r="C939" s="20"/>
    </row>
    <row r="940">
      <c r="B940" s="20"/>
      <c r="C940" s="20"/>
    </row>
    <row r="941">
      <c r="B941" s="20"/>
      <c r="C941" s="20"/>
    </row>
    <row r="942">
      <c r="B942" s="20"/>
      <c r="C942" s="20"/>
    </row>
    <row r="943">
      <c r="B943" s="20"/>
      <c r="C943" s="20"/>
    </row>
    <row r="944">
      <c r="B944" s="20"/>
      <c r="C944" s="20"/>
    </row>
    <row r="945">
      <c r="B945" s="20"/>
      <c r="C945" s="20"/>
    </row>
    <row r="946">
      <c r="B946" s="20"/>
      <c r="C946" s="20"/>
    </row>
    <row r="947">
      <c r="B947" s="20"/>
      <c r="C947" s="20"/>
    </row>
    <row r="948">
      <c r="B948" s="20"/>
      <c r="C948" s="20"/>
    </row>
    <row r="949">
      <c r="B949" s="20"/>
      <c r="C949" s="20"/>
    </row>
    <row r="950">
      <c r="B950" s="20"/>
      <c r="C950" s="20"/>
    </row>
    <row r="951">
      <c r="B951" s="20"/>
      <c r="C951" s="20"/>
    </row>
    <row r="952">
      <c r="B952" s="20"/>
      <c r="C952" s="20"/>
    </row>
    <row r="953">
      <c r="B953" s="20"/>
      <c r="C953" s="20"/>
    </row>
    <row r="954">
      <c r="B954" s="20"/>
      <c r="C954" s="20"/>
    </row>
    <row r="955">
      <c r="B955" s="20"/>
      <c r="C955" s="20"/>
    </row>
    <row r="956">
      <c r="B956" s="20"/>
      <c r="C956" s="20"/>
    </row>
    <row r="957">
      <c r="B957" s="20"/>
      <c r="C957" s="20"/>
    </row>
    <row r="958">
      <c r="B958" s="20"/>
      <c r="C958" s="20"/>
    </row>
    <row r="959">
      <c r="B959" s="20"/>
      <c r="C959" s="20"/>
    </row>
    <row r="960">
      <c r="B960" s="20"/>
      <c r="C960" s="20"/>
    </row>
    <row r="961">
      <c r="B961" s="20"/>
      <c r="C961" s="20"/>
    </row>
    <row r="962">
      <c r="B962" s="20"/>
      <c r="C962" s="20"/>
    </row>
    <row r="963">
      <c r="B963" s="20"/>
      <c r="C963" s="20"/>
    </row>
    <row r="964">
      <c r="B964" s="20"/>
      <c r="C964" s="20"/>
    </row>
    <row r="965">
      <c r="B965" s="20"/>
      <c r="C965" s="20"/>
    </row>
    <row r="966">
      <c r="B966" s="20"/>
      <c r="C966" s="20"/>
    </row>
    <row r="967">
      <c r="B967" s="20"/>
      <c r="C967" s="20"/>
    </row>
    <row r="968">
      <c r="B968" s="20"/>
      <c r="C968" s="20"/>
    </row>
    <row r="969">
      <c r="B969" s="20"/>
      <c r="C969" s="20"/>
    </row>
    <row r="970">
      <c r="B970" s="20"/>
      <c r="C970" s="20"/>
    </row>
    <row r="971">
      <c r="B971" s="20"/>
      <c r="C971" s="20"/>
    </row>
    <row r="972">
      <c r="B972" s="20"/>
      <c r="C972" s="20"/>
    </row>
    <row r="973">
      <c r="B973" s="20"/>
      <c r="C973" s="20"/>
    </row>
    <row r="974">
      <c r="B974" s="20"/>
      <c r="C974" s="20"/>
    </row>
    <row r="975">
      <c r="B975" s="20"/>
      <c r="C975" s="20"/>
    </row>
    <row r="976">
      <c r="B976" s="20"/>
      <c r="C976" s="20"/>
    </row>
    <row r="977">
      <c r="B977" s="20"/>
      <c r="C977" s="20"/>
    </row>
    <row r="978">
      <c r="B978" s="20"/>
      <c r="C978" s="20"/>
    </row>
    <row r="979">
      <c r="B979" s="20"/>
      <c r="C979" s="20"/>
    </row>
    <row r="980">
      <c r="B980" s="20"/>
      <c r="C980" s="20"/>
    </row>
    <row r="981">
      <c r="B981" s="20"/>
      <c r="C981" s="20"/>
    </row>
    <row r="982">
      <c r="B982" s="20"/>
      <c r="C982" s="20"/>
    </row>
    <row r="983">
      <c r="B983" s="20"/>
      <c r="C983" s="20"/>
    </row>
    <row r="984">
      <c r="B984" s="20"/>
      <c r="C984" s="20"/>
    </row>
    <row r="985">
      <c r="B985" s="20"/>
      <c r="C985" s="20"/>
    </row>
    <row r="986">
      <c r="B986" s="20"/>
      <c r="C986" s="20"/>
    </row>
    <row r="987">
      <c r="B987" s="20"/>
      <c r="C987" s="20"/>
    </row>
    <row r="988">
      <c r="B988" s="20"/>
      <c r="C988" s="20"/>
    </row>
    <row r="989">
      <c r="B989" s="20"/>
      <c r="C989" s="20"/>
    </row>
    <row r="990">
      <c r="B990" s="20"/>
      <c r="C990" s="20"/>
    </row>
    <row r="991">
      <c r="B991" s="20"/>
      <c r="C991" s="20"/>
    </row>
    <row r="992">
      <c r="B992" s="20"/>
      <c r="C992" s="20"/>
    </row>
    <row r="993">
      <c r="B993" s="20"/>
      <c r="C993" s="20"/>
    </row>
    <row r="994">
      <c r="B994" s="20"/>
      <c r="C994" s="20"/>
    </row>
  </sheetData>
  <hyperlinks>
    <hyperlink r:id="rId1" ref="B2"/>
    <hyperlink r:id="rId2" ref="B3"/>
    <hyperlink r:id="rId3" ref="B4"/>
    <hyperlink r:id="rId4" location="results" ref="B5"/>
    <hyperlink r:id="rId5" ref="B6"/>
    <hyperlink r:id="rId6" ref="B7"/>
    <hyperlink r:id="rId7" ref="B8"/>
  </hyperlinks>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9.88"/>
    <col customWidth="1" min="2" max="2" width="15.88"/>
    <col customWidth="1" min="3" max="3" width="7.88"/>
    <col customWidth="1" min="4" max="4" width="39.13"/>
    <col customWidth="1" min="5" max="5" width="16.5"/>
    <col customWidth="1" min="6" max="6" width="27.88"/>
  </cols>
  <sheetData>
    <row r="1">
      <c r="A1" s="23" t="s">
        <v>35</v>
      </c>
      <c r="B1" s="23">
        <v>2021.0</v>
      </c>
      <c r="C1" s="23" t="s">
        <v>36</v>
      </c>
      <c r="D1" s="23" t="s">
        <v>37</v>
      </c>
      <c r="E1" s="23" t="s">
        <v>38</v>
      </c>
    </row>
    <row r="2">
      <c r="A2" s="24" t="s">
        <v>39</v>
      </c>
      <c r="B2" s="25"/>
      <c r="C2" s="25"/>
      <c r="D2" s="25"/>
      <c r="E2" s="25"/>
    </row>
    <row r="3">
      <c r="A3" s="26" t="s">
        <v>40</v>
      </c>
      <c r="B3" s="27">
        <f>'Pomocná data I. Produkce a zpra'!B10/'Pomocná data I. Produkce a zpra'!B2</f>
        <v>0.4764320866</v>
      </c>
      <c r="C3" s="27"/>
      <c r="D3" s="27"/>
      <c r="E3" s="26" t="s">
        <v>41</v>
      </c>
      <c r="F3" s="28"/>
    </row>
    <row r="4">
      <c r="A4" s="26" t="s">
        <v>42</v>
      </c>
      <c r="B4" s="29">
        <v>0.228848098680334</v>
      </c>
      <c r="C4" s="29"/>
      <c r="D4" s="29"/>
      <c r="E4" s="30" t="s">
        <v>43</v>
      </c>
    </row>
    <row r="5">
      <c r="A5" s="26" t="s">
        <v>44</v>
      </c>
      <c r="B5" s="27">
        <f>B3-B4</f>
        <v>0.247583988</v>
      </c>
      <c r="C5" s="31"/>
      <c r="D5" s="31"/>
      <c r="E5" s="26" t="s">
        <v>41</v>
      </c>
      <c r="G5" s="26"/>
    </row>
    <row r="6">
      <c r="A6" s="32" t="s">
        <v>45</v>
      </c>
      <c r="B6" s="33">
        <f>B5*'Pomocná data I. Produkce a zpra'!B2</f>
        <v>1461843.201</v>
      </c>
      <c r="C6" s="32" t="s">
        <v>46</v>
      </c>
      <c r="D6" s="32" t="s">
        <v>47</v>
      </c>
      <c r="E6" s="32" t="s">
        <v>41</v>
      </c>
      <c r="F6" s="34"/>
      <c r="G6" s="35"/>
      <c r="H6" s="35"/>
      <c r="I6" s="35"/>
      <c r="J6" s="35"/>
      <c r="K6" s="35"/>
      <c r="L6" s="35"/>
      <c r="M6" s="35"/>
      <c r="N6" s="35"/>
      <c r="O6" s="35"/>
      <c r="P6" s="35"/>
      <c r="Q6" s="35"/>
      <c r="R6" s="35"/>
      <c r="S6" s="35"/>
      <c r="T6" s="35"/>
      <c r="U6" s="35"/>
      <c r="V6" s="35"/>
      <c r="W6" s="35"/>
      <c r="X6" s="35"/>
      <c r="Y6" s="35"/>
      <c r="Z6" s="35"/>
      <c r="AA6" s="35"/>
    </row>
    <row r="7">
      <c r="A7" s="24" t="s">
        <v>48</v>
      </c>
      <c r="B7" s="25"/>
      <c r="C7" s="25"/>
      <c r="D7" s="25"/>
      <c r="E7" s="25"/>
    </row>
    <row r="8">
      <c r="A8" s="26" t="s">
        <v>49</v>
      </c>
      <c r="B8" s="36">
        <v>145.0</v>
      </c>
      <c r="C8" s="26" t="s">
        <v>50</v>
      </c>
      <c r="D8" s="26"/>
      <c r="E8" s="36" t="s">
        <v>51</v>
      </c>
      <c r="F8" s="2"/>
    </row>
    <row r="9">
      <c r="A9" s="37" t="s">
        <v>52</v>
      </c>
      <c r="B9" s="38">
        <f>B6*B8</f>
        <v>211967264.1</v>
      </c>
      <c r="C9" s="38"/>
      <c r="D9" s="39"/>
      <c r="E9" s="37"/>
      <c r="G9" s="26"/>
    </row>
    <row r="10">
      <c r="A10" s="24" t="s">
        <v>53</v>
      </c>
      <c r="B10" s="25"/>
      <c r="C10" s="25"/>
      <c r="D10" s="40" t="s">
        <v>54</v>
      </c>
      <c r="E10" s="25"/>
    </row>
    <row r="11">
      <c r="A11" s="21" t="s">
        <v>55</v>
      </c>
      <c r="B11" s="41">
        <f>'Dílčí výpočty I. Emise skládkov'!B6</f>
        <v>73092160.04</v>
      </c>
      <c r="C11" s="21" t="s">
        <v>56</v>
      </c>
      <c r="D11" s="42" t="s">
        <v>57</v>
      </c>
      <c r="E11" s="42" t="s">
        <v>41</v>
      </c>
      <c r="G11" s="26"/>
      <c r="H11" s="26"/>
    </row>
    <row r="12">
      <c r="A12" s="26" t="s">
        <v>58</v>
      </c>
      <c r="B12" s="43">
        <f>'Dílčí výpočty I. Emise skládkov'!B15</f>
        <v>411362.6767</v>
      </c>
      <c r="C12" s="26" t="s">
        <v>46</v>
      </c>
      <c r="E12" s="36" t="s">
        <v>41</v>
      </c>
    </row>
    <row r="13">
      <c r="A13" s="26" t="s">
        <v>59</v>
      </c>
      <c r="B13" s="43">
        <f>'Dílčí výpočty I. Emise skládkov'!B16</f>
        <v>685604.4612</v>
      </c>
      <c r="C13" s="26" t="s">
        <v>46</v>
      </c>
      <c r="E13" s="36" t="s">
        <v>41</v>
      </c>
    </row>
    <row r="14">
      <c r="A14" s="44" t="s">
        <v>60</v>
      </c>
      <c r="B14" s="36">
        <f>'Dílčí výpočty III. Inflation ad'!Y36</f>
        <v>3607.965402</v>
      </c>
      <c r="C14" s="26" t="s">
        <v>50</v>
      </c>
      <c r="E14" s="36" t="s">
        <v>41</v>
      </c>
      <c r="F14" s="26"/>
    </row>
    <row r="15">
      <c r="A15" s="37" t="s">
        <v>61</v>
      </c>
      <c r="B15" s="45">
        <f>'Dílčí výpočty I. Emise skládkov'!B19</f>
        <v>1484182305</v>
      </c>
      <c r="C15" s="46" t="s">
        <v>62</v>
      </c>
      <c r="D15" s="47"/>
      <c r="E15" s="45"/>
    </row>
    <row r="16">
      <c r="A16" s="37" t="s">
        <v>63</v>
      </c>
      <c r="B16" s="45">
        <f>'Dílčí výpočty I. Emise skládkov'!B21</f>
        <v>1978909740</v>
      </c>
      <c r="C16" s="46" t="s">
        <v>62</v>
      </c>
      <c r="D16" s="47"/>
      <c r="E16" s="45"/>
    </row>
    <row r="17">
      <c r="A17" s="37" t="s">
        <v>64</v>
      </c>
      <c r="B17" s="45">
        <f>'Dílčí výpočty I. Emise skládkov'!B20</f>
        <v>2473637175</v>
      </c>
      <c r="C17" s="46" t="s">
        <v>62</v>
      </c>
      <c r="D17" s="47"/>
      <c r="E17" s="45"/>
    </row>
    <row r="18">
      <c r="A18" s="24" t="s">
        <v>65</v>
      </c>
      <c r="B18" s="48"/>
      <c r="C18" s="48"/>
      <c r="D18" s="40" t="s">
        <v>66</v>
      </c>
      <c r="E18" s="48"/>
    </row>
    <row r="19">
      <c r="A19" s="21" t="s">
        <v>67</v>
      </c>
      <c r="B19" s="41">
        <f>'Dílčí výpočty II. Plýtvání zdro'!B7</f>
        <v>200000000</v>
      </c>
      <c r="C19" s="42" t="s">
        <v>62</v>
      </c>
      <c r="D19" s="41"/>
      <c r="E19" s="41"/>
    </row>
    <row r="20">
      <c r="A20" s="21" t="s">
        <v>68</v>
      </c>
      <c r="B20" s="41">
        <f>'Dílčí výpočty II. Plýtvání zdro'!B11</f>
        <v>208000000</v>
      </c>
      <c r="C20" s="42" t="s">
        <v>62</v>
      </c>
      <c r="D20" s="41"/>
      <c r="E20" s="41"/>
    </row>
    <row r="21">
      <c r="A21" s="21" t="s">
        <v>69</v>
      </c>
      <c r="B21" s="41">
        <f>'Dílčí výpočty II. Plýtvání zdro'!B16</f>
        <v>304293779.7</v>
      </c>
      <c r="C21" s="42" t="s">
        <v>62</v>
      </c>
      <c r="D21" s="41"/>
      <c r="E21" s="41"/>
    </row>
    <row r="22">
      <c r="A22" s="37" t="s">
        <v>70</v>
      </c>
      <c r="B22" s="45">
        <f>B20+B21</f>
        <v>512293779.7</v>
      </c>
      <c r="C22" s="47" t="s">
        <v>62</v>
      </c>
      <c r="D22" s="45"/>
      <c r="E22" s="45"/>
    </row>
    <row r="23">
      <c r="A23" s="49" t="s">
        <v>35</v>
      </c>
      <c r="B23" s="48"/>
      <c r="C23" s="48"/>
      <c r="D23" s="50"/>
      <c r="E23" s="48"/>
    </row>
    <row r="24">
      <c r="A24" s="51" t="s">
        <v>71</v>
      </c>
      <c r="B24" s="52">
        <f>B9+B15+B22</f>
        <v>2208443349</v>
      </c>
      <c r="C24" s="53" t="s">
        <v>72</v>
      </c>
      <c r="D24" s="54"/>
      <c r="E24" s="54"/>
    </row>
    <row r="25">
      <c r="A25" s="51" t="s">
        <v>73</v>
      </c>
      <c r="B25" s="52">
        <f>B9+B16+B22</f>
        <v>2703170784</v>
      </c>
      <c r="C25" s="53" t="s">
        <v>72</v>
      </c>
      <c r="D25" s="54"/>
      <c r="E25" s="54"/>
    </row>
    <row r="26">
      <c r="A26" s="51" t="s">
        <v>74</v>
      </c>
      <c r="B26" s="52">
        <f>B9+B17+B22</f>
        <v>3197898219</v>
      </c>
      <c r="C26" s="53" t="s">
        <v>72</v>
      </c>
      <c r="D26" s="54"/>
      <c r="E26" s="54"/>
    </row>
    <row r="29">
      <c r="A29" s="55"/>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c r="A30" s="57"/>
      <c r="B30" s="55"/>
      <c r="C30" s="56"/>
      <c r="D30" s="56"/>
      <c r="E30" s="56"/>
      <c r="F30" s="56"/>
      <c r="G30" s="56"/>
      <c r="H30" s="56"/>
      <c r="I30" s="56"/>
      <c r="J30" s="56"/>
      <c r="K30" s="56"/>
      <c r="L30" s="56"/>
      <c r="M30" s="56"/>
      <c r="N30" s="56"/>
      <c r="O30" s="56"/>
      <c r="P30" s="56"/>
      <c r="Q30" s="56"/>
      <c r="R30" s="56"/>
      <c r="S30" s="56"/>
      <c r="T30" s="56"/>
      <c r="U30" s="56"/>
      <c r="V30" s="56"/>
      <c r="W30" s="56"/>
      <c r="X30" s="56"/>
      <c r="Y30" s="56"/>
      <c r="Z30" s="56"/>
      <c r="AA30" s="56"/>
    </row>
    <row r="31">
      <c r="A31" s="57"/>
      <c r="B31" s="55"/>
    </row>
    <row r="33">
      <c r="A33" s="26"/>
      <c r="D33" s="58"/>
    </row>
    <row r="34">
      <c r="A34" s="26"/>
      <c r="D34" s="59"/>
    </row>
    <row r="35">
      <c r="A35" s="26"/>
      <c r="D35" s="58"/>
    </row>
    <row r="36">
      <c r="A36" s="26"/>
    </row>
  </sheetData>
  <hyperlinks>
    <hyperlink r:id="rId1" ref="E4"/>
    <hyperlink display="viz sheet Emise skládkového plynu" location="'Dílčí výpočty I. Emise skládkov'!A1" ref="D10"/>
    <hyperlink display="viz sheet Plýtvání zdroji" location="'Dílčí výpočty II. Plýtvání zdro'!A1" ref="D18"/>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43.0"/>
    <col customWidth="1" min="2" max="2" width="14.0"/>
    <col customWidth="1" min="4" max="4" width="36.75"/>
    <col customWidth="1" min="5" max="5" width="15.63"/>
  </cols>
  <sheetData>
    <row r="1">
      <c r="A1" s="60"/>
      <c r="B1" s="23">
        <v>2021.0</v>
      </c>
      <c r="C1" s="23" t="s">
        <v>36</v>
      </c>
      <c r="D1" s="23" t="s">
        <v>37</v>
      </c>
      <c r="E1" s="23" t="s">
        <v>38</v>
      </c>
      <c r="F1" s="61"/>
      <c r="G1" s="61"/>
      <c r="H1" s="61"/>
      <c r="I1" s="61"/>
      <c r="J1" s="61"/>
      <c r="K1" s="61"/>
      <c r="L1" s="61"/>
      <c r="M1" s="61"/>
      <c r="N1" s="61"/>
    </row>
    <row r="2">
      <c r="A2" s="26" t="s">
        <v>75</v>
      </c>
      <c r="B2" s="43">
        <f>'Souhrnná kalkulace'!B6</f>
        <v>1461843.201</v>
      </c>
      <c r="C2" s="26" t="s">
        <v>46</v>
      </c>
    </row>
    <row r="3">
      <c r="A3" s="24" t="s">
        <v>53</v>
      </c>
      <c r="B3" s="25"/>
      <c r="C3" s="62"/>
      <c r="D3" s="48"/>
      <c r="E3" s="48"/>
    </row>
    <row r="4">
      <c r="A4" s="26" t="s">
        <v>76</v>
      </c>
      <c r="B4" s="36">
        <v>100.0</v>
      </c>
      <c r="C4" s="26" t="s">
        <v>77</v>
      </c>
      <c r="D4" s="63" t="s">
        <v>78</v>
      </c>
      <c r="E4" s="19" t="s">
        <v>79</v>
      </c>
    </row>
    <row r="5">
      <c r="A5" s="26" t="s">
        <v>80</v>
      </c>
      <c r="B5" s="43">
        <f>B2*100</f>
        <v>146184320.1</v>
      </c>
      <c r="C5" s="26" t="s">
        <v>56</v>
      </c>
      <c r="E5" s="26" t="s">
        <v>41</v>
      </c>
    </row>
    <row r="6">
      <c r="A6" s="26" t="s">
        <v>55</v>
      </c>
      <c r="B6" s="43">
        <f>B5/2</f>
        <v>73092160.04</v>
      </c>
      <c r="C6" s="26" t="s">
        <v>56</v>
      </c>
      <c r="D6" s="36" t="s">
        <v>57</v>
      </c>
      <c r="E6" s="36" t="s">
        <v>41</v>
      </c>
    </row>
    <row r="7">
      <c r="A7" s="64" t="s">
        <v>81</v>
      </c>
      <c r="B7" s="65"/>
      <c r="C7" s="66"/>
      <c r="D7" s="67"/>
      <c r="E7" s="67"/>
    </row>
    <row r="8">
      <c r="A8" s="26" t="s">
        <v>82</v>
      </c>
      <c r="B8" s="43">
        <f>B6*0.3</f>
        <v>21927648.01</v>
      </c>
      <c r="C8" s="26" t="s">
        <v>56</v>
      </c>
      <c r="D8" s="26" t="s">
        <v>83</v>
      </c>
    </row>
    <row r="9">
      <c r="A9" s="26" t="s">
        <v>84</v>
      </c>
      <c r="B9" s="43">
        <f>B6*0.5</f>
        <v>36546080.02</v>
      </c>
      <c r="C9" s="26" t="s">
        <v>56</v>
      </c>
      <c r="D9" s="26" t="s">
        <v>85</v>
      </c>
    </row>
    <row r="10">
      <c r="A10" s="64" t="s">
        <v>86</v>
      </c>
      <c r="B10" s="65"/>
      <c r="C10" s="66"/>
      <c r="D10" s="67"/>
      <c r="E10" s="67"/>
    </row>
    <row r="11">
      <c r="A11" s="26" t="s">
        <v>87</v>
      </c>
      <c r="B11" s="43">
        <f t="shared" ref="B11:B12" si="1">(B8*0.67)/1000</f>
        <v>14691.52417</v>
      </c>
      <c r="C11" s="26" t="s">
        <v>46</v>
      </c>
    </row>
    <row r="12">
      <c r="A12" s="26" t="s">
        <v>88</v>
      </c>
      <c r="B12" s="43">
        <f t="shared" si="1"/>
        <v>24485.87361</v>
      </c>
      <c r="C12" s="26" t="s">
        <v>46</v>
      </c>
    </row>
    <row r="13">
      <c r="A13" s="64" t="s">
        <v>89</v>
      </c>
      <c r="B13" s="65"/>
      <c r="C13" s="66"/>
      <c r="D13" s="67"/>
      <c r="E13" s="67"/>
    </row>
    <row r="14">
      <c r="A14" s="26" t="s">
        <v>90</v>
      </c>
      <c r="B14" s="36">
        <v>28.0</v>
      </c>
      <c r="C14" s="26" t="s">
        <v>91</v>
      </c>
      <c r="D14" s="26"/>
      <c r="E14" s="19" t="s">
        <v>92</v>
      </c>
    </row>
    <row r="15">
      <c r="A15" s="26" t="s">
        <v>58</v>
      </c>
      <c r="B15" s="43">
        <f>B11*B14</f>
        <v>411362.6767</v>
      </c>
      <c r="C15" s="26" t="s">
        <v>46</v>
      </c>
      <c r="D15" s="26"/>
    </row>
    <row r="16">
      <c r="A16" s="26" t="s">
        <v>59</v>
      </c>
      <c r="B16" s="43">
        <f>B12*B14</f>
        <v>685604.4612</v>
      </c>
      <c r="C16" s="26" t="s">
        <v>46</v>
      </c>
      <c r="D16" s="26"/>
    </row>
    <row r="17">
      <c r="A17" s="68" t="s">
        <v>93</v>
      </c>
      <c r="B17" s="65"/>
      <c r="C17" s="64"/>
      <c r="D17" s="67"/>
      <c r="E17" s="67"/>
    </row>
    <row r="18">
      <c r="A18" s="44" t="s">
        <v>60</v>
      </c>
      <c r="B18" s="36">
        <f>'Dílčí výpočty III. Inflation ad'!Y36</f>
        <v>3607.965402</v>
      </c>
      <c r="C18" s="26" t="s">
        <v>50</v>
      </c>
      <c r="D18" s="26" t="s">
        <v>94</v>
      </c>
      <c r="E18" s="19" t="s">
        <v>95</v>
      </c>
      <c r="F18" s="21"/>
    </row>
    <row r="19">
      <c r="A19" s="26" t="s">
        <v>96</v>
      </c>
      <c r="B19" s="43">
        <f>B15*B18</f>
        <v>1484182305</v>
      </c>
      <c r="C19" s="26" t="s">
        <v>46</v>
      </c>
    </row>
    <row r="20">
      <c r="A20" s="26" t="s">
        <v>97</v>
      </c>
      <c r="B20" s="43">
        <f>B16*B18</f>
        <v>2473637175</v>
      </c>
      <c r="C20" s="26" t="s">
        <v>46</v>
      </c>
    </row>
    <row r="21">
      <c r="A21" s="53" t="s">
        <v>63</v>
      </c>
      <c r="B21" s="69">
        <f>((B15+B16)/2)*B18</f>
        <v>1978909740</v>
      </c>
      <c r="C21" s="70" t="s">
        <v>62</v>
      </c>
      <c r="D21" s="54"/>
      <c r="E21" s="54"/>
    </row>
  </sheetData>
  <hyperlinks>
    <hyperlink r:id="rId1" ref="E4"/>
    <hyperlink r:id="rId2" ref="E14"/>
    <hyperlink r:id="rId3" ref="E18"/>
  </hyperlinks>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45.0"/>
    <col customWidth="1" min="4" max="4" width="36.75"/>
    <col customWidth="1" min="5" max="5" width="17.13"/>
  </cols>
  <sheetData>
    <row r="1">
      <c r="A1" s="60"/>
      <c r="B1" s="23">
        <v>2021.0</v>
      </c>
      <c r="C1" s="23" t="s">
        <v>36</v>
      </c>
      <c r="D1" s="71" t="s">
        <v>37</v>
      </c>
      <c r="E1" s="23" t="s">
        <v>38</v>
      </c>
      <c r="F1" s="61"/>
      <c r="G1" s="61"/>
      <c r="H1" s="61"/>
      <c r="I1" s="61"/>
      <c r="J1" s="61"/>
      <c r="K1" s="61"/>
      <c r="L1" s="61"/>
      <c r="M1" s="61"/>
      <c r="N1" s="61"/>
    </row>
    <row r="2">
      <c r="A2" s="21" t="s">
        <v>98</v>
      </c>
      <c r="B2" s="42">
        <v>5904433.533514</v>
      </c>
      <c r="C2" s="42" t="s">
        <v>46</v>
      </c>
      <c r="D2" s="42"/>
      <c r="E2" s="72" t="s">
        <v>99</v>
      </c>
    </row>
    <row r="3">
      <c r="A3" s="21" t="s">
        <v>100</v>
      </c>
      <c r="B3" s="41">
        <v>2755892.9224950005</v>
      </c>
      <c r="C3" s="42" t="s">
        <v>46</v>
      </c>
      <c r="D3" s="26"/>
      <c r="E3" s="72" t="s">
        <v>101</v>
      </c>
    </row>
    <row r="4">
      <c r="A4" s="73" t="s">
        <v>102</v>
      </c>
      <c r="B4" s="66"/>
      <c r="C4" s="66"/>
      <c r="D4" s="66"/>
      <c r="E4" s="66"/>
    </row>
    <row r="5">
      <c r="A5" s="26" t="s">
        <v>103</v>
      </c>
      <c r="B5" s="74">
        <v>10000.0</v>
      </c>
      <c r="C5" s="36" t="s">
        <v>46</v>
      </c>
      <c r="D5" s="26" t="s">
        <v>104</v>
      </c>
      <c r="E5" s="36" t="s">
        <v>105</v>
      </c>
    </row>
    <row r="6">
      <c r="A6" s="26" t="s">
        <v>106</v>
      </c>
      <c r="B6" s="74">
        <v>20000.0</v>
      </c>
      <c r="C6" s="36" t="s">
        <v>50</v>
      </c>
      <c r="D6" s="43"/>
      <c r="E6" s="36" t="s">
        <v>107</v>
      </c>
    </row>
    <row r="7">
      <c r="A7" s="75" t="s">
        <v>67</v>
      </c>
      <c r="B7" s="76">
        <f>B5*B6</f>
        <v>200000000</v>
      </c>
      <c r="C7" s="77" t="s">
        <v>62</v>
      </c>
      <c r="D7" s="76"/>
      <c r="E7" s="76"/>
    </row>
    <row r="8">
      <c r="A8" s="73" t="s">
        <v>108</v>
      </c>
      <c r="B8" s="66"/>
      <c r="C8" s="66"/>
      <c r="D8" s="66"/>
      <c r="E8" s="66"/>
    </row>
    <row r="9">
      <c r="A9" s="26" t="s">
        <v>109</v>
      </c>
      <c r="B9" s="74">
        <v>26000.0</v>
      </c>
      <c r="C9" s="36" t="s">
        <v>46</v>
      </c>
      <c r="D9" s="26" t="s">
        <v>104</v>
      </c>
      <c r="E9" s="36" t="s">
        <v>110</v>
      </c>
    </row>
    <row r="10">
      <c r="A10" s="26" t="s">
        <v>111</v>
      </c>
      <c r="B10" s="74">
        <v>8000.0</v>
      </c>
      <c r="C10" s="36" t="s">
        <v>50</v>
      </c>
      <c r="D10" s="43"/>
      <c r="E10" s="36" t="s">
        <v>107</v>
      </c>
    </row>
    <row r="11">
      <c r="A11" s="75" t="s">
        <v>68</v>
      </c>
      <c r="B11" s="76">
        <f>B9*B10</f>
        <v>208000000</v>
      </c>
      <c r="C11" s="77" t="s">
        <v>62</v>
      </c>
      <c r="D11" s="76"/>
      <c r="E11" s="76"/>
    </row>
    <row r="12">
      <c r="A12" s="64" t="s">
        <v>112</v>
      </c>
      <c r="B12" s="67"/>
      <c r="C12" s="67"/>
      <c r="D12" s="67"/>
      <c r="E12" s="67"/>
    </row>
    <row r="13">
      <c r="A13" s="26" t="s">
        <v>113</v>
      </c>
      <c r="B13" s="29">
        <v>0.0446</v>
      </c>
      <c r="C13" s="26"/>
      <c r="D13" s="26" t="s">
        <v>114</v>
      </c>
      <c r="E13" s="19" t="s">
        <v>115</v>
      </c>
      <c r="J13" s="28"/>
    </row>
    <row r="14">
      <c r="A14" s="26" t="s">
        <v>116</v>
      </c>
      <c r="B14" s="43">
        <f>B3*B13</f>
        <v>122912.8243</v>
      </c>
      <c r="C14" s="36" t="s">
        <v>46</v>
      </c>
      <c r="D14" s="78"/>
      <c r="E14" s="36" t="s">
        <v>41</v>
      </c>
    </row>
    <row r="15">
      <c r="A15" s="26" t="s">
        <v>117</v>
      </c>
      <c r="B15" s="74">
        <f>'Pomocná data II. Výkupní cena p'!E29*1000</f>
        <v>2475.6878</v>
      </c>
      <c r="C15" s="36" t="s">
        <v>50</v>
      </c>
      <c r="D15" s="26" t="s">
        <v>118</v>
      </c>
      <c r="E15" s="30" t="s">
        <v>119</v>
      </c>
    </row>
    <row r="16">
      <c r="A16" s="53" t="s">
        <v>69</v>
      </c>
      <c r="B16" s="69">
        <f>B14*B15</f>
        <v>304293779.7</v>
      </c>
      <c r="C16" s="79" t="s">
        <v>62</v>
      </c>
      <c r="D16" s="69"/>
      <c r="E16" s="69"/>
    </row>
    <row r="17">
      <c r="A17" s="26"/>
      <c r="B17" s="43"/>
      <c r="C17" s="26"/>
    </row>
    <row r="18">
      <c r="B18" s="43"/>
      <c r="C18" s="31"/>
    </row>
    <row r="19">
      <c r="A19" s="26"/>
      <c r="B19" s="36"/>
      <c r="C19" s="26"/>
      <c r="D19" s="26"/>
      <c r="E19" s="80"/>
    </row>
    <row r="20">
      <c r="A20" s="26"/>
      <c r="B20" s="43"/>
      <c r="C20" s="26"/>
      <c r="D20" s="26"/>
    </row>
    <row r="21">
      <c r="A21" s="26"/>
      <c r="B21" s="43"/>
      <c r="C21" s="26"/>
      <c r="D21" s="26"/>
    </row>
    <row r="22">
      <c r="A22" s="2"/>
      <c r="B22" s="43"/>
    </row>
    <row r="23">
      <c r="A23" s="44"/>
      <c r="B23" s="36"/>
      <c r="C23" s="26"/>
    </row>
    <row r="24">
      <c r="A24" s="26"/>
      <c r="B24" s="43"/>
      <c r="C24" s="26"/>
    </row>
    <row r="25">
      <c r="A25" s="26"/>
      <c r="B25" s="43"/>
      <c r="C25" s="26"/>
    </row>
    <row r="26">
      <c r="A26" s="2"/>
      <c r="B26" s="78"/>
    </row>
  </sheetData>
  <hyperlinks>
    <hyperlink r:id="rId1" ref="E2"/>
    <hyperlink r:id="rId2" ref="E3"/>
    <hyperlink r:id="rId3" ref="E13"/>
    <hyperlink display="Odhad ČP na základě tržního průzkumu" location="'Pomocná data II. Výkupní cena p'!A1" ref="E15"/>
  </hyperlinks>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1.0" topLeftCell="B1" activePane="topRight" state="frozen"/>
      <selection activeCell="C2" sqref="C2" pane="topRight"/>
    </sheetView>
  </sheetViews>
  <sheetFormatPr customHeight="1" defaultColWidth="12.63" defaultRowHeight="15.75" outlineLevelRow="1"/>
  <cols>
    <col customWidth="1" min="1" max="1" width="38.38"/>
  </cols>
  <sheetData>
    <row r="1">
      <c r="A1" s="81" t="s">
        <v>120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row>
    <row r="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row>
    <row r="3">
      <c r="A3" s="82"/>
      <c r="B3" s="82" t="s">
        <v>121</v>
      </c>
      <c r="C3" s="83" t="s">
        <v>122</v>
      </c>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row>
    <row r="4">
      <c r="A4" s="82"/>
      <c r="B4" s="82" t="s">
        <v>123</v>
      </c>
      <c r="C4" s="83" t="s">
        <v>124</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row>
    <row r="6">
      <c r="A6" s="82"/>
      <c r="B6" s="82" t="s">
        <v>125</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row>
    <row r="7">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row>
    <row r="8">
      <c r="A8" s="82"/>
      <c r="B8" s="82" t="s">
        <v>126</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row>
    <row r="9">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row>
    <row r="10">
      <c r="A10" s="82"/>
      <c r="B10" s="84" t="s">
        <v>127</v>
      </c>
      <c r="C10" s="84">
        <v>2020.0</v>
      </c>
      <c r="D10" s="84">
        <v>2021.0</v>
      </c>
      <c r="E10" s="84">
        <v>2022.0</v>
      </c>
      <c r="F10" s="84">
        <v>2023.0</v>
      </c>
      <c r="G10" s="84">
        <v>2024.0</v>
      </c>
      <c r="H10" s="84">
        <v>2025.0</v>
      </c>
      <c r="I10" s="84">
        <v>2026.0</v>
      </c>
      <c r="J10" s="84">
        <v>2027.0</v>
      </c>
      <c r="K10" s="84">
        <v>2028.0</v>
      </c>
      <c r="L10" s="84">
        <v>2029.0</v>
      </c>
      <c r="M10" s="84">
        <v>2030.0</v>
      </c>
      <c r="N10" s="84">
        <v>2035.0</v>
      </c>
      <c r="O10" s="84">
        <v>2040.0</v>
      </c>
      <c r="P10" s="82">
        <v>2045.0</v>
      </c>
      <c r="Q10" s="82">
        <v>2050.0</v>
      </c>
      <c r="R10" s="82"/>
      <c r="S10" s="82"/>
      <c r="T10" s="82"/>
      <c r="U10" s="82"/>
      <c r="V10" s="82"/>
      <c r="W10" s="82"/>
      <c r="X10" s="82"/>
      <c r="Y10" s="82"/>
      <c r="Z10" s="82"/>
      <c r="AA10" s="82"/>
      <c r="AB10" s="82"/>
      <c r="AC10" s="82"/>
      <c r="AD10" s="82"/>
      <c r="AE10" s="82"/>
      <c r="AF10" s="82"/>
      <c r="AG10" s="82"/>
    </row>
    <row r="11">
      <c r="A11" s="82"/>
      <c r="B11" s="85" t="s">
        <v>128</v>
      </c>
      <c r="C11" s="85">
        <v>80.0</v>
      </c>
      <c r="D11" s="85">
        <v>97.0</v>
      </c>
      <c r="E11" s="85">
        <v>114.0</v>
      </c>
      <c r="F11" s="85">
        <v>131.0</v>
      </c>
      <c r="G11" s="85">
        <v>148.0</v>
      </c>
      <c r="H11" s="85">
        <v>165.0</v>
      </c>
      <c r="I11" s="85">
        <v>182.0</v>
      </c>
      <c r="J11" s="85">
        <v>199.0</v>
      </c>
      <c r="K11" s="85">
        <v>216.0</v>
      </c>
      <c r="L11" s="85">
        <v>233.0</v>
      </c>
      <c r="M11" s="85">
        <v>250.0</v>
      </c>
      <c r="N11" s="85">
        <v>387.5</v>
      </c>
      <c r="O11" s="85">
        <v>525.0</v>
      </c>
      <c r="P11" s="82">
        <v>662.5</v>
      </c>
      <c r="Q11" s="82">
        <v>800.0</v>
      </c>
      <c r="R11" s="82"/>
      <c r="S11" s="82"/>
      <c r="T11" s="82"/>
      <c r="U11" s="82"/>
      <c r="V11" s="82"/>
      <c r="W11" s="82"/>
      <c r="X11" s="82"/>
      <c r="Y11" s="82"/>
      <c r="Z11" s="82"/>
      <c r="AA11" s="82"/>
      <c r="AB11" s="82"/>
      <c r="AC11" s="82"/>
      <c r="AD11" s="82"/>
      <c r="AE11" s="82"/>
      <c r="AF11" s="82"/>
      <c r="AG11" s="82"/>
    </row>
    <row r="12">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row>
    <row r="13">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row>
    <row r="14">
      <c r="A14" s="86" t="s">
        <v>129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82"/>
      <c r="AG14" s="82"/>
    </row>
    <row r="15">
      <c r="A15" s="15"/>
      <c r="B15" s="87">
        <v>1993.0</v>
      </c>
      <c r="C15" s="87">
        <v>1994.0</v>
      </c>
      <c r="D15" s="87">
        <v>1995.0</v>
      </c>
      <c r="E15" s="87">
        <v>1996.0</v>
      </c>
      <c r="F15" s="87">
        <v>1997.0</v>
      </c>
      <c r="G15" s="87">
        <v>1998.0</v>
      </c>
      <c r="H15" s="87">
        <v>1999.0</v>
      </c>
      <c r="I15" s="87">
        <v>2000.0</v>
      </c>
      <c r="J15" s="87">
        <v>2001.0</v>
      </c>
      <c r="K15" s="87">
        <v>2002.0</v>
      </c>
      <c r="L15" s="87">
        <v>2003.0</v>
      </c>
      <c r="M15" s="87">
        <v>2004.0</v>
      </c>
      <c r="N15" s="87">
        <v>2005.0</v>
      </c>
      <c r="O15" s="87">
        <v>2006.0</v>
      </c>
      <c r="P15" s="87">
        <v>2007.0</v>
      </c>
      <c r="Q15" s="87">
        <v>2008.0</v>
      </c>
      <c r="R15" s="87">
        <v>2009.0</v>
      </c>
      <c r="S15" s="87">
        <v>2010.0</v>
      </c>
      <c r="T15" s="87">
        <v>2011.0</v>
      </c>
      <c r="U15" s="87">
        <v>2012.0</v>
      </c>
      <c r="V15" s="87">
        <v>2013.0</v>
      </c>
      <c r="W15" s="87">
        <v>2014.0</v>
      </c>
      <c r="X15" s="87">
        <v>2015.0</v>
      </c>
      <c r="Y15" s="87">
        <v>2016.0</v>
      </c>
      <c r="Z15" s="87">
        <v>2017.0</v>
      </c>
      <c r="AA15" s="87">
        <v>2018.0</v>
      </c>
      <c r="AB15" s="87">
        <v>2019.0</v>
      </c>
      <c r="AC15" s="87">
        <v>2020.0</v>
      </c>
      <c r="AD15" s="87">
        <v>2021.0</v>
      </c>
      <c r="AE15" s="87">
        <v>2022.0</v>
      </c>
      <c r="AF15" s="82"/>
      <c r="AG15" s="82"/>
    </row>
    <row r="16">
      <c r="A16" s="88" t="s">
        <v>130</v>
      </c>
      <c r="B16" s="89"/>
      <c r="C16" s="89"/>
      <c r="D16" s="89"/>
      <c r="E16" s="89"/>
      <c r="F16" s="89"/>
      <c r="G16" s="89"/>
      <c r="H16" s="89"/>
      <c r="I16" s="89"/>
      <c r="J16" s="89"/>
      <c r="K16" s="89"/>
      <c r="L16" s="89"/>
      <c r="M16" s="89"/>
      <c r="N16" s="89"/>
      <c r="O16" s="89"/>
      <c r="P16" s="89"/>
      <c r="Q16" s="89"/>
      <c r="R16" s="89"/>
      <c r="S16" s="89"/>
      <c r="T16" s="89"/>
      <c r="U16" s="89"/>
      <c r="V16" s="89"/>
      <c r="W16" s="89"/>
      <c r="X16" s="89"/>
      <c r="Y16" s="89"/>
      <c r="Z16" s="90"/>
      <c r="AA16" s="89"/>
      <c r="AB16" s="89"/>
      <c r="AC16" s="89"/>
      <c r="AD16" s="89"/>
      <c r="AE16" s="89"/>
      <c r="AF16" s="82"/>
      <c r="AG16" s="82"/>
    </row>
    <row r="17">
      <c r="A17" s="88" t="s">
        <v>131</v>
      </c>
      <c r="B17" s="82"/>
      <c r="C17" s="82"/>
      <c r="D17" s="82"/>
      <c r="E17" s="82"/>
      <c r="F17" s="82"/>
      <c r="G17" s="82"/>
      <c r="H17" s="89"/>
      <c r="I17" s="89"/>
      <c r="J17" s="89"/>
      <c r="K17" s="89"/>
      <c r="L17" s="89"/>
      <c r="M17" s="89"/>
      <c r="N17" s="89"/>
      <c r="O17" s="89"/>
      <c r="P17" s="89"/>
      <c r="Q17" s="89"/>
      <c r="R17" s="89"/>
      <c r="S17" s="89"/>
      <c r="T17" s="89"/>
      <c r="U17" s="89"/>
      <c r="V17" s="89"/>
      <c r="W17" s="89"/>
      <c r="X17" s="89"/>
      <c r="Y17" s="91">
        <v>114.0</v>
      </c>
      <c r="Z17" s="89"/>
      <c r="AA17" s="89"/>
      <c r="AB17" s="89"/>
      <c r="AC17" s="89"/>
      <c r="AD17" s="89"/>
      <c r="AE17" s="89"/>
      <c r="AF17" s="82"/>
      <c r="AG17" s="82"/>
    </row>
    <row r="18">
      <c r="A18" s="88" t="s">
        <v>132</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2"/>
      <c r="AG18" s="82"/>
    </row>
    <row r="19">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row>
    <row r="20">
      <c r="A20" s="86" t="s">
        <v>133</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82"/>
      <c r="AG20" s="82"/>
    </row>
    <row r="21">
      <c r="A21" s="15"/>
      <c r="B21" s="87">
        <v>1993.0</v>
      </c>
      <c r="C21" s="87">
        <v>1994.0</v>
      </c>
      <c r="D21" s="87">
        <v>1995.0</v>
      </c>
      <c r="E21" s="87">
        <v>1996.0</v>
      </c>
      <c r="F21" s="87">
        <v>1997.0</v>
      </c>
      <c r="G21" s="87">
        <v>1998.0</v>
      </c>
      <c r="H21" s="87">
        <v>1999.0</v>
      </c>
      <c r="I21" s="87">
        <v>2000.0</v>
      </c>
      <c r="J21" s="87">
        <v>2001.0</v>
      </c>
      <c r="K21" s="87">
        <v>2002.0</v>
      </c>
      <c r="L21" s="87">
        <v>2003.0</v>
      </c>
      <c r="M21" s="87">
        <v>2004.0</v>
      </c>
      <c r="N21" s="87">
        <v>2005.0</v>
      </c>
      <c r="O21" s="87">
        <v>2006.0</v>
      </c>
      <c r="P21" s="87">
        <v>2007.0</v>
      </c>
      <c r="Q21" s="87">
        <v>2008.0</v>
      </c>
      <c r="R21" s="87">
        <v>2009.0</v>
      </c>
      <c r="S21" s="87">
        <v>2010.0</v>
      </c>
      <c r="T21" s="87">
        <v>2011.0</v>
      </c>
      <c r="U21" s="87">
        <v>2012.0</v>
      </c>
      <c r="V21" s="87">
        <v>2013.0</v>
      </c>
      <c r="W21" s="87">
        <v>2014.0</v>
      </c>
      <c r="X21" s="87">
        <v>2015.0</v>
      </c>
      <c r="Y21" s="87">
        <v>2016.0</v>
      </c>
      <c r="Z21" s="87">
        <v>2017.0</v>
      </c>
      <c r="AA21" s="87">
        <v>2018.0</v>
      </c>
      <c r="AB21" s="87">
        <v>2019.0</v>
      </c>
      <c r="AC21" s="87">
        <v>2020.0</v>
      </c>
      <c r="AD21" s="87">
        <v>2021.0</v>
      </c>
      <c r="AE21" s="87">
        <v>2022.0</v>
      </c>
      <c r="AF21" s="82"/>
      <c r="AG21" s="82"/>
    </row>
    <row r="22">
      <c r="A22" s="88" t="s">
        <v>134</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row>
    <row r="23">
      <c r="A23" s="88" t="s">
        <v>135</v>
      </c>
      <c r="B23" s="92">
        <f t="shared" ref="B23:AE23" si="1">B16*B53</f>
        <v>0</v>
      </c>
      <c r="C23" s="92">
        <f t="shared" si="1"/>
        <v>0</v>
      </c>
      <c r="D23" s="92">
        <f t="shared" si="1"/>
        <v>0</v>
      </c>
      <c r="E23" s="92">
        <f t="shared" si="1"/>
        <v>0</v>
      </c>
      <c r="F23" s="92">
        <f t="shared" si="1"/>
        <v>0</v>
      </c>
      <c r="G23" s="92">
        <f t="shared" si="1"/>
        <v>0</v>
      </c>
      <c r="H23" s="92">
        <f t="shared" si="1"/>
        <v>0</v>
      </c>
      <c r="I23" s="92">
        <f t="shared" si="1"/>
        <v>0</v>
      </c>
      <c r="J23" s="92">
        <f t="shared" si="1"/>
        <v>0</v>
      </c>
      <c r="K23" s="92">
        <f t="shared" si="1"/>
        <v>0</v>
      </c>
      <c r="L23" s="92">
        <f t="shared" si="1"/>
        <v>0</v>
      </c>
      <c r="M23" s="92">
        <f t="shared" si="1"/>
        <v>0</v>
      </c>
      <c r="N23" s="92">
        <f t="shared" si="1"/>
        <v>0</v>
      </c>
      <c r="O23" s="92">
        <f t="shared" si="1"/>
        <v>0</v>
      </c>
      <c r="P23" s="92">
        <f t="shared" si="1"/>
        <v>0</v>
      </c>
      <c r="Q23" s="92">
        <f t="shared" si="1"/>
        <v>0</v>
      </c>
      <c r="R23" s="92">
        <f t="shared" si="1"/>
        <v>0</v>
      </c>
      <c r="S23" s="92">
        <f t="shared" si="1"/>
        <v>0</v>
      </c>
      <c r="T23" s="92">
        <f t="shared" si="1"/>
        <v>0</v>
      </c>
      <c r="U23" s="92">
        <f t="shared" si="1"/>
        <v>0</v>
      </c>
      <c r="V23" s="92">
        <f t="shared" si="1"/>
        <v>0</v>
      </c>
      <c r="W23" s="92">
        <f t="shared" si="1"/>
        <v>0</v>
      </c>
      <c r="X23" s="92">
        <f t="shared" si="1"/>
        <v>0</v>
      </c>
      <c r="Y23" s="92">
        <f t="shared" si="1"/>
        <v>0</v>
      </c>
      <c r="Z23" s="92">
        <f t="shared" si="1"/>
        <v>0</v>
      </c>
      <c r="AA23" s="92">
        <f t="shared" si="1"/>
        <v>0</v>
      </c>
      <c r="AB23" s="92">
        <f t="shared" si="1"/>
        <v>0</v>
      </c>
      <c r="AC23" s="92">
        <f t="shared" si="1"/>
        <v>0</v>
      </c>
      <c r="AD23" s="92">
        <f t="shared" si="1"/>
        <v>0</v>
      </c>
      <c r="AE23" s="92">
        <f t="shared" si="1"/>
        <v>0</v>
      </c>
      <c r="AF23" s="82"/>
      <c r="AG23" s="82"/>
    </row>
    <row r="24">
      <c r="A24" s="88" t="s">
        <v>136</v>
      </c>
      <c r="B24" s="93" t="s">
        <v>137</v>
      </c>
      <c r="C24" s="93" t="s">
        <v>137</v>
      </c>
      <c r="D24" s="93" t="s">
        <v>137</v>
      </c>
      <c r="E24" s="93" t="s">
        <v>137</v>
      </c>
      <c r="F24" s="93" t="s">
        <v>137</v>
      </c>
      <c r="G24" s="93" t="s">
        <v>137</v>
      </c>
      <c r="H24" s="92">
        <f t="shared" ref="H24:AE24" si="2">H17*H48*H53</f>
        <v>0</v>
      </c>
      <c r="I24" s="92">
        <f t="shared" si="2"/>
        <v>0</v>
      </c>
      <c r="J24" s="92">
        <f t="shared" si="2"/>
        <v>0</v>
      </c>
      <c r="K24" s="92">
        <f t="shared" si="2"/>
        <v>0</v>
      </c>
      <c r="L24" s="92">
        <f t="shared" si="2"/>
        <v>0</v>
      </c>
      <c r="M24" s="92">
        <f t="shared" si="2"/>
        <v>0</v>
      </c>
      <c r="N24" s="92">
        <f t="shared" si="2"/>
        <v>0</v>
      </c>
      <c r="O24" s="92">
        <f t="shared" si="2"/>
        <v>0</v>
      </c>
      <c r="P24" s="92">
        <f t="shared" si="2"/>
        <v>0</v>
      </c>
      <c r="Q24" s="92">
        <f t="shared" si="2"/>
        <v>0</v>
      </c>
      <c r="R24" s="92">
        <f t="shared" si="2"/>
        <v>0</v>
      </c>
      <c r="S24" s="92">
        <f t="shared" si="2"/>
        <v>0</v>
      </c>
      <c r="T24" s="92">
        <f t="shared" si="2"/>
        <v>0</v>
      </c>
      <c r="U24" s="92">
        <f t="shared" si="2"/>
        <v>0</v>
      </c>
      <c r="V24" s="92">
        <f t="shared" si="2"/>
        <v>0</v>
      </c>
      <c r="W24" s="92">
        <f t="shared" si="2"/>
        <v>0</v>
      </c>
      <c r="X24" s="92">
        <f t="shared" si="2"/>
        <v>0</v>
      </c>
      <c r="Y24" s="92">
        <f t="shared" si="2"/>
        <v>3997.625665</v>
      </c>
      <c r="Z24" s="92">
        <f t="shared" si="2"/>
        <v>0</v>
      </c>
      <c r="AA24" s="92">
        <f t="shared" si="2"/>
        <v>0</v>
      </c>
      <c r="AB24" s="92">
        <f t="shared" si="2"/>
        <v>0</v>
      </c>
      <c r="AC24" s="92">
        <f t="shared" si="2"/>
        <v>0</v>
      </c>
      <c r="AD24" s="92">
        <f t="shared" si="2"/>
        <v>0</v>
      </c>
      <c r="AE24" s="92">
        <f t="shared" si="2"/>
        <v>0</v>
      </c>
      <c r="AF24" s="82"/>
      <c r="AG24" s="82"/>
    </row>
    <row r="25">
      <c r="A25" s="88" t="s">
        <v>138</v>
      </c>
      <c r="B25" s="92">
        <f t="shared" ref="B25:AE25" si="3">B18*B49*B53</f>
        <v>0</v>
      </c>
      <c r="C25" s="92">
        <f t="shared" si="3"/>
        <v>0</v>
      </c>
      <c r="D25" s="92">
        <f t="shared" si="3"/>
        <v>0</v>
      </c>
      <c r="E25" s="92">
        <f t="shared" si="3"/>
        <v>0</v>
      </c>
      <c r="F25" s="92">
        <f t="shared" si="3"/>
        <v>0</v>
      </c>
      <c r="G25" s="92">
        <f t="shared" si="3"/>
        <v>0</v>
      </c>
      <c r="H25" s="92">
        <f t="shared" si="3"/>
        <v>0</v>
      </c>
      <c r="I25" s="92">
        <f t="shared" si="3"/>
        <v>0</v>
      </c>
      <c r="J25" s="92">
        <f t="shared" si="3"/>
        <v>0</v>
      </c>
      <c r="K25" s="92">
        <f t="shared" si="3"/>
        <v>0</v>
      </c>
      <c r="L25" s="92">
        <f t="shared" si="3"/>
        <v>0</v>
      </c>
      <c r="M25" s="92">
        <f t="shared" si="3"/>
        <v>0</v>
      </c>
      <c r="N25" s="92">
        <f t="shared" si="3"/>
        <v>0</v>
      </c>
      <c r="O25" s="92">
        <f t="shared" si="3"/>
        <v>0</v>
      </c>
      <c r="P25" s="92">
        <f t="shared" si="3"/>
        <v>0</v>
      </c>
      <c r="Q25" s="92">
        <f t="shared" si="3"/>
        <v>0</v>
      </c>
      <c r="R25" s="92">
        <f t="shared" si="3"/>
        <v>0</v>
      </c>
      <c r="S25" s="92">
        <f t="shared" si="3"/>
        <v>0</v>
      </c>
      <c r="T25" s="92">
        <f t="shared" si="3"/>
        <v>0</v>
      </c>
      <c r="U25" s="92">
        <f t="shared" si="3"/>
        <v>0</v>
      </c>
      <c r="V25" s="92">
        <f t="shared" si="3"/>
        <v>0</v>
      </c>
      <c r="W25" s="92">
        <f t="shared" si="3"/>
        <v>0</v>
      </c>
      <c r="X25" s="92">
        <f t="shared" si="3"/>
        <v>0</v>
      </c>
      <c r="Y25" s="92">
        <f t="shared" si="3"/>
        <v>0</v>
      </c>
      <c r="Z25" s="92">
        <f t="shared" si="3"/>
        <v>0</v>
      </c>
      <c r="AA25" s="92">
        <f t="shared" si="3"/>
        <v>0</v>
      </c>
      <c r="AB25" s="92">
        <f t="shared" si="3"/>
        <v>0</v>
      </c>
      <c r="AC25" s="92">
        <f t="shared" si="3"/>
        <v>0</v>
      </c>
      <c r="AD25" s="92">
        <f t="shared" si="3"/>
        <v>0</v>
      </c>
      <c r="AE25" s="92">
        <f t="shared" si="3"/>
        <v>0</v>
      </c>
      <c r="AF25" s="82"/>
      <c r="AG25" s="82"/>
    </row>
    <row r="26">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row>
    <row r="27">
      <c r="A27" s="94" t="s">
        <v>139</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row>
    <row r="28">
      <c r="A28" s="88" t="s">
        <v>135</v>
      </c>
      <c r="B28" s="95">
        <f t="shared" ref="B28:AE28" si="4">B23*B$57</f>
        <v>0</v>
      </c>
      <c r="C28" s="95">
        <f t="shared" si="4"/>
        <v>0</v>
      </c>
      <c r="D28" s="95">
        <f t="shared" si="4"/>
        <v>0</v>
      </c>
      <c r="E28" s="95">
        <f t="shared" si="4"/>
        <v>0</v>
      </c>
      <c r="F28" s="95">
        <f t="shared" si="4"/>
        <v>0</v>
      </c>
      <c r="G28" s="95">
        <f t="shared" si="4"/>
        <v>0</v>
      </c>
      <c r="H28" s="95">
        <f t="shared" si="4"/>
        <v>0</v>
      </c>
      <c r="I28" s="95">
        <f t="shared" si="4"/>
        <v>0</v>
      </c>
      <c r="J28" s="95">
        <f t="shared" si="4"/>
        <v>0</v>
      </c>
      <c r="K28" s="95">
        <f t="shared" si="4"/>
        <v>0</v>
      </c>
      <c r="L28" s="95">
        <f t="shared" si="4"/>
        <v>0</v>
      </c>
      <c r="M28" s="95">
        <f t="shared" si="4"/>
        <v>0</v>
      </c>
      <c r="N28" s="95">
        <f t="shared" si="4"/>
        <v>0</v>
      </c>
      <c r="O28" s="95">
        <f t="shared" si="4"/>
        <v>0</v>
      </c>
      <c r="P28" s="95">
        <f t="shared" si="4"/>
        <v>0</v>
      </c>
      <c r="Q28" s="95">
        <f t="shared" si="4"/>
        <v>0</v>
      </c>
      <c r="R28" s="95">
        <f t="shared" si="4"/>
        <v>0</v>
      </c>
      <c r="S28" s="95">
        <f t="shared" si="4"/>
        <v>0</v>
      </c>
      <c r="T28" s="95">
        <f t="shared" si="4"/>
        <v>0</v>
      </c>
      <c r="U28" s="95">
        <f t="shared" si="4"/>
        <v>0</v>
      </c>
      <c r="V28" s="95">
        <f t="shared" si="4"/>
        <v>0</v>
      </c>
      <c r="W28" s="95">
        <f t="shared" si="4"/>
        <v>0</v>
      </c>
      <c r="X28" s="95">
        <f t="shared" si="4"/>
        <v>0</v>
      </c>
      <c r="Y28" s="95">
        <f t="shared" si="4"/>
        <v>0</v>
      </c>
      <c r="Z28" s="95">
        <f t="shared" si="4"/>
        <v>0</v>
      </c>
      <c r="AA28" s="95">
        <f t="shared" si="4"/>
        <v>0</v>
      </c>
      <c r="AB28" s="95">
        <f t="shared" si="4"/>
        <v>0</v>
      </c>
      <c r="AC28" s="95">
        <f t="shared" si="4"/>
        <v>0</v>
      </c>
      <c r="AD28" s="95">
        <f t="shared" si="4"/>
        <v>0</v>
      </c>
      <c r="AE28" s="95">
        <f t="shared" si="4"/>
        <v>0</v>
      </c>
      <c r="AF28" s="82"/>
      <c r="AG28" s="82"/>
    </row>
    <row r="29">
      <c r="A29" s="88" t="s">
        <v>136</v>
      </c>
      <c r="B29" s="96" t="s">
        <v>137</v>
      </c>
      <c r="C29" s="96" t="s">
        <v>137</v>
      </c>
      <c r="D29" s="96" t="s">
        <v>137</v>
      </c>
      <c r="E29" s="96" t="s">
        <v>137</v>
      </c>
      <c r="F29" s="96" t="s">
        <v>137</v>
      </c>
      <c r="G29" s="96" t="s">
        <v>137</v>
      </c>
      <c r="H29" s="95">
        <f t="shared" ref="H29:AE29" si="5">H24*H$57</f>
        <v>0</v>
      </c>
      <c r="I29" s="95">
        <f t="shared" si="5"/>
        <v>0</v>
      </c>
      <c r="J29" s="95">
        <f t="shared" si="5"/>
        <v>0</v>
      </c>
      <c r="K29" s="95">
        <f t="shared" si="5"/>
        <v>0</v>
      </c>
      <c r="L29" s="95">
        <f t="shared" si="5"/>
        <v>0</v>
      </c>
      <c r="M29" s="95">
        <f t="shared" si="5"/>
        <v>0</v>
      </c>
      <c r="N29" s="95">
        <f t="shared" si="5"/>
        <v>0</v>
      </c>
      <c r="O29" s="95">
        <f t="shared" si="5"/>
        <v>0</v>
      </c>
      <c r="P29" s="95">
        <f t="shared" si="5"/>
        <v>0</v>
      </c>
      <c r="Q29" s="95">
        <f t="shared" si="5"/>
        <v>0</v>
      </c>
      <c r="R29" s="95">
        <f t="shared" si="5"/>
        <v>0</v>
      </c>
      <c r="S29" s="95">
        <f t="shared" si="5"/>
        <v>0</v>
      </c>
      <c r="T29" s="95">
        <f t="shared" si="5"/>
        <v>0</v>
      </c>
      <c r="U29" s="95">
        <f t="shared" si="5"/>
        <v>0</v>
      </c>
      <c r="V29" s="95">
        <f t="shared" si="5"/>
        <v>0</v>
      </c>
      <c r="W29" s="95">
        <f t="shared" si="5"/>
        <v>0</v>
      </c>
      <c r="X29" s="95">
        <f t="shared" si="5"/>
        <v>0</v>
      </c>
      <c r="Y29" s="95">
        <f t="shared" si="5"/>
        <v>4501.208176</v>
      </c>
      <c r="Z29" s="95">
        <f t="shared" si="5"/>
        <v>0</v>
      </c>
      <c r="AA29" s="95">
        <f t="shared" si="5"/>
        <v>0</v>
      </c>
      <c r="AB29" s="95">
        <f t="shared" si="5"/>
        <v>0</v>
      </c>
      <c r="AC29" s="95">
        <f t="shared" si="5"/>
        <v>0</v>
      </c>
      <c r="AD29" s="95">
        <f t="shared" si="5"/>
        <v>0</v>
      </c>
      <c r="AE29" s="95">
        <f t="shared" si="5"/>
        <v>0</v>
      </c>
      <c r="AF29" s="82"/>
      <c r="AG29" s="82"/>
    </row>
    <row r="30">
      <c r="A30" s="88" t="s">
        <v>138</v>
      </c>
      <c r="B30" s="95">
        <f t="shared" ref="B30:AE30" si="6">B25*B$57</f>
        <v>0</v>
      </c>
      <c r="C30" s="95">
        <f t="shared" si="6"/>
        <v>0</v>
      </c>
      <c r="D30" s="95">
        <f t="shared" si="6"/>
        <v>0</v>
      </c>
      <c r="E30" s="95">
        <f t="shared" si="6"/>
        <v>0</v>
      </c>
      <c r="F30" s="95">
        <f t="shared" si="6"/>
        <v>0</v>
      </c>
      <c r="G30" s="95">
        <f t="shared" si="6"/>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82"/>
      <c r="AG30" s="82"/>
    </row>
    <row r="3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row>
    <row r="32">
      <c r="A32" s="86" t="s">
        <v>140</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82"/>
      <c r="AG32" s="82"/>
    </row>
    <row r="33">
      <c r="A33" s="15"/>
      <c r="B33" s="87">
        <v>1993.0</v>
      </c>
      <c r="C33" s="87">
        <v>1994.0</v>
      </c>
      <c r="D33" s="87">
        <v>1995.0</v>
      </c>
      <c r="E33" s="87">
        <v>1996.0</v>
      </c>
      <c r="F33" s="87">
        <v>1997.0</v>
      </c>
      <c r="G33" s="87">
        <v>1998.0</v>
      </c>
      <c r="H33" s="87">
        <v>1999.0</v>
      </c>
      <c r="I33" s="87">
        <v>2000.0</v>
      </c>
      <c r="J33" s="87">
        <v>2001.0</v>
      </c>
      <c r="K33" s="87">
        <v>2002.0</v>
      </c>
      <c r="L33" s="87">
        <v>2003.0</v>
      </c>
      <c r="M33" s="87">
        <v>2004.0</v>
      </c>
      <c r="N33" s="87">
        <v>2005.0</v>
      </c>
      <c r="O33" s="87">
        <v>2006.0</v>
      </c>
      <c r="P33" s="87">
        <v>2007.0</v>
      </c>
      <c r="Q33" s="87">
        <v>2008.0</v>
      </c>
      <c r="R33" s="87">
        <v>2009.0</v>
      </c>
      <c r="S33" s="87">
        <v>2010.0</v>
      </c>
      <c r="T33" s="87">
        <v>2011.0</v>
      </c>
      <c r="U33" s="87">
        <v>2012.0</v>
      </c>
      <c r="V33" s="87">
        <v>2013.0</v>
      </c>
      <c r="W33" s="87">
        <v>2014.0</v>
      </c>
      <c r="X33" s="87">
        <v>2015.0</v>
      </c>
      <c r="Y33" s="87">
        <v>2016.0</v>
      </c>
      <c r="Z33" s="87">
        <v>2017.0</v>
      </c>
      <c r="AA33" s="87">
        <v>2018.0</v>
      </c>
      <c r="AB33" s="87">
        <v>2019.0</v>
      </c>
      <c r="AC33" s="87">
        <v>2020.0</v>
      </c>
      <c r="AD33" s="87">
        <v>2021.0</v>
      </c>
      <c r="AE33" s="87">
        <v>2022.0</v>
      </c>
      <c r="AF33" s="82"/>
      <c r="AG33" s="82"/>
    </row>
    <row r="34">
      <c r="A34" s="88" t="s">
        <v>141</v>
      </c>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row>
    <row r="35">
      <c r="A35" s="88" t="s">
        <v>135</v>
      </c>
      <c r="B35" s="97">
        <f t="shared" ref="B35:AE35" si="7">B16*B59</f>
        <v>0</v>
      </c>
      <c r="C35" s="97">
        <f t="shared" si="7"/>
        <v>0</v>
      </c>
      <c r="D35" s="97">
        <f t="shared" si="7"/>
        <v>0</v>
      </c>
      <c r="E35" s="97">
        <f t="shared" si="7"/>
        <v>0</v>
      </c>
      <c r="F35" s="97">
        <f t="shared" si="7"/>
        <v>0</v>
      </c>
      <c r="G35" s="97">
        <f t="shared" si="7"/>
        <v>0</v>
      </c>
      <c r="H35" s="97">
        <f t="shared" si="7"/>
        <v>0</v>
      </c>
      <c r="I35" s="97">
        <f t="shared" si="7"/>
        <v>0</v>
      </c>
      <c r="J35" s="97">
        <f t="shared" si="7"/>
        <v>0</v>
      </c>
      <c r="K35" s="97">
        <f t="shared" si="7"/>
        <v>0</v>
      </c>
      <c r="L35" s="97">
        <f t="shared" si="7"/>
        <v>0</v>
      </c>
      <c r="M35" s="97">
        <f t="shared" si="7"/>
        <v>0</v>
      </c>
      <c r="N35" s="97">
        <f t="shared" si="7"/>
        <v>0</v>
      </c>
      <c r="O35" s="97">
        <f t="shared" si="7"/>
        <v>0</v>
      </c>
      <c r="P35" s="97">
        <f t="shared" si="7"/>
        <v>0</v>
      </c>
      <c r="Q35" s="97">
        <f t="shared" si="7"/>
        <v>0</v>
      </c>
      <c r="R35" s="97">
        <f t="shared" si="7"/>
        <v>0</v>
      </c>
      <c r="S35" s="97">
        <f t="shared" si="7"/>
        <v>0</v>
      </c>
      <c r="T35" s="97">
        <f t="shared" si="7"/>
        <v>0</v>
      </c>
      <c r="U35" s="97">
        <f t="shared" si="7"/>
        <v>0</v>
      </c>
      <c r="V35" s="97">
        <f t="shared" si="7"/>
        <v>0</v>
      </c>
      <c r="W35" s="97">
        <f t="shared" si="7"/>
        <v>0</v>
      </c>
      <c r="X35" s="97">
        <f t="shared" si="7"/>
        <v>0</v>
      </c>
      <c r="Y35" s="97">
        <f t="shared" si="7"/>
        <v>0</v>
      </c>
      <c r="Z35" s="97">
        <f t="shared" si="7"/>
        <v>0</v>
      </c>
      <c r="AA35" s="97">
        <f t="shared" si="7"/>
        <v>0</v>
      </c>
      <c r="AB35" s="97">
        <f t="shared" si="7"/>
        <v>0</v>
      </c>
      <c r="AC35" s="97">
        <f t="shared" si="7"/>
        <v>0</v>
      </c>
      <c r="AD35" s="97">
        <f t="shared" si="7"/>
        <v>0</v>
      </c>
      <c r="AE35" s="97">
        <f t="shared" si="7"/>
        <v>0</v>
      </c>
      <c r="AF35" s="82"/>
      <c r="AG35" s="82"/>
    </row>
    <row r="36">
      <c r="A36" s="88" t="s">
        <v>136</v>
      </c>
      <c r="B36" s="98"/>
      <c r="C36" s="98"/>
      <c r="D36" s="98"/>
      <c r="E36" s="98"/>
      <c r="F36" s="98"/>
      <c r="G36" s="98"/>
      <c r="H36" s="97">
        <f t="shared" ref="H36:AE36" si="8">H17*H48*H59</f>
        <v>0</v>
      </c>
      <c r="I36" s="97">
        <f t="shared" si="8"/>
        <v>0</v>
      </c>
      <c r="J36" s="97">
        <f t="shared" si="8"/>
        <v>0</v>
      </c>
      <c r="K36" s="97">
        <f t="shared" si="8"/>
        <v>0</v>
      </c>
      <c r="L36" s="97">
        <f t="shared" si="8"/>
        <v>0</v>
      </c>
      <c r="M36" s="97">
        <f t="shared" si="8"/>
        <v>0</v>
      </c>
      <c r="N36" s="97">
        <f t="shared" si="8"/>
        <v>0</v>
      </c>
      <c r="O36" s="97">
        <f t="shared" si="8"/>
        <v>0</v>
      </c>
      <c r="P36" s="97">
        <f t="shared" si="8"/>
        <v>0</v>
      </c>
      <c r="Q36" s="97">
        <f t="shared" si="8"/>
        <v>0</v>
      </c>
      <c r="R36" s="97">
        <f t="shared" si="8"/>
        <v>0</v>
      </c>
      <c r="S36" s="97">
        <f t="shared" si="8"/>
        <v>0</v>
      </c>
      <c r="T36" s="97">
        <f t="shared" si="8"/>
        <v>0</v>
      </c>
      <c r="U36" s="97">
        <f t="shared" si="8"/>
        <v>0</v>
      </c>
      <c r="V36" s="97">
        <f t="shared" si="8"/>
        <v>0</v>
      </c>
      <c r="W36" s="97">
        <f t="shared" si="8"/>
        <v>0</v>
      </c>
      <c r="X36" s="97">
        <f t="shared" si="8"/>
        <v>0</v>
      </c>
      <c r="Y36" s="97">
        <f t="shared" si="8"/>
        <v>3607.965402</v>
      </c>
      <c r="Z36" s="97">
        <f t="shared" si="8"/>
        <v>0</v>
      </c>
      <c r="AA36" s="97">
        <f t="shared" si="8"/>
        <v>0</v>
      </c>
      <c r="AB36" s="97">
        <f t="shared" si="8"/>
        <v>0</v>
      </c>
      <c r="AC36" s="97">
        <f t="shared" si="8"/>
        <v>0</v>
      </c>
      <c r="AD36" s="97">
        <f t="shared" si="8"/>
        <v>0</v>
      </c>
      <c r="AE36" s="97">
        <f t="shared" si="8"/>
        <v>0</v>
      </c>
      <c r="AF36" s="82"/>
      <c r="AG36" s="82"/>
    </row>
    <row r="37">
      <c r="A37" s="88" t="s">
        <v>138</v>
      </c>
      <c r="B37" s="97">
        <f t="shared" ref="B37:AE37" si="9">B18*B49*B59</f>
        <v>0</v>
      </c>
      <c r="C37" s="97">
        <f t="shared" si="9"/>
        <v>0</v>
      </c>
      <c r="D37" s="97">
        <f t="shared" si="9"/>
        <v>0</v>
      </c>
      <c r="E37" s="97">
        <f t="shared" si="9"/>
        <v>0</v>
      </c>
      <c r="F37" s="97">
        <f t="shared" si="9"/>
        <v>0</v>
      </c>
      <c r="G37" s="97">
        <f t="shared" si="9"/>
        <v>0</v>
      </c>
      <c r="H37" s="97">
        <f t="shared" si="9"/>
        <v>0</v>
      </c>
      <c r="I37" s="97">
        <f t="shared" si="9"/>
        <v>0</v>
      </c>
      <c r="J37" s="97">
        <f t="shared" si="9"/>
        <v>0</v>
      </c>
      <c r="K37" s="97">
        <f t="shared" si="9"/>
        <v>0</v>
      </c>
      <c r="L37" s="97">
        <f t="shared" si="9"/>
        <v>0</v>
      </c>
      <c r="M37" s="97">
        <f t="shared" si="9"/>
        <v>0</v>
      </c>
      <c r="N37" s="97">
        <f t="shared" si="9"/>
        <v>0</v>
      </c>
      <c r="O37" s="97">
        <f t="shared" si="9"/>
        <v>0</v>
      </c>
      <c r="P37" s="97">
        <f t="shared" si="9"/>
        <v>0</v>
      </c>
      <c r="Q37" s="97">
        <f t="shared" si="9"/>
        <v>0</v>
      </c>
      <c r="R37" s="97">
        <f t="shared" si="9"/>
        <v>0</v>
      </c>
      <c r="S37" s="97">
        <f t="shared" si="9"/>
        <v>0</v>
      </c>
      <c r="T37" s="97">
        <f t="shared" si="9"/>
        <v>0</v>
      </c>
      <c r="U37" s="97">
        <f t="shared" si="9"/>
        <v>0</v>
      </c>
      <c r="V37" s="97">
        <f t="shared" si="9"/>
        <v>0</v>
      </c>
      <c r="W37" s="97">
        <f t="shared" si="9"/>
        <v>0</v>
      </c>
      <c r="X37" s="97">
        <f t="shared" si="9"/>
        <v>0</v>
      </c>
      <c r="Y37" s="97">
        <f t="shared" si="9"/>
        <v>0</v>
      </c>
      <c r="Z37" s="97">
        <f t="shared" si="9"/>
        <v>0</v>
      </c>
      <c r="AA37" s="97">
        <f t="shared" si="9"/>
        <v>0</v>
      </c>
      <c r="AB37" s="97">
        <f t="shared" si="9"/>
        <v>0</v>
      </c>
      <c r="AC37" s="97">
        <f t="shared" si="9"/>
        <v>0</v>
      </c>
      <c r="AD37" s="97">
        <f t="shared" si="9"/>
        <v>0</v>
      </c>
      <c r="AE37" s="97">
        <f t="shared" si="9"/>
        <v>0</v>
      </c>
      <c r="AF37" s="82"/>
      <c r="AG37" s="82"/>
    </row>
    <row r="38">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row>
    <row r="39">
      <c r="A39" s="94" t="s">
        <v>142</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99"/>
      <c r="AC39" s="99"/>
      <c r="AD39" s="99"/>
      <c r="AE39" s="99"/>
      <c r="AF39" s="99"/>
      <c r="AG39" s="82"/>
    </row>
    <row r="40">
      <c r="A40" s="88" t="s">
        <v>135</v>
      </c>
      <c r="B40" s="100">
        <f t="shared" ref="B40:AE40" si="10">B16*B59*B60</f>
        <v>0</v>
      </c>
      <c r="C40" s="100">
        <f t="shared" si="10"/>
        <v>0</v>
      </c>
      <c r="D40" s="100">
        <f t="shared" si="10"/>
        <v>0</v>
      </c>
      <c r="E40" s="100">
        <f t="shared" si="10"/>
        <v>0</v>
      </c>
      <c r="F40" s="100">
        <f t="shared" si="10"/>
        <v>0</v>
      </c>
      <c r="G40" s="100">
        <f t="shared" si="10"/>
        <v>0</v>
      </c>
      <c r="H40" s="100">
        <f t="shared" si="10"/>
        <v>0</v>
      </c>
      <c r="I40" s="100">
        <f t="shared" si="10"/>
        <v>0</v>
      </c>
      <c r="J40" s="100">
        <f t="shared" si="10"/>
        <v>0</v>
      </c>
      <c r="K40" s="100">
        <f t="shared" si="10"/>
        <v>0</v>
      </c>
      <c r="L40" s="100">
        <f t="shared" si="10"/>
        <v>0</v>
      </c>
      <c r="M40" s="100">
        <f t="shared" si="10"/>
        <v>0</v>
      </c>
      <c r="N40" s="100">
        <f t="shared" si="10"/>
        <v>0</v>
      </c>
      <c r="O40" s="100">
        <f t="shared" si="10"/>
        <v>0</v>
      </c>
      <c r="P40" s="100">
        <f t="shared" si="10"/>
        <v>0</v>
      </c>
      <c r="Q40" s="100">
        <f t="shared" si="10"/>
        <v>0</v>
      </c>
      <c r="R40" s="100">
        <f t="shared" si="10"/>
        <v>0</v>
      </c>
      <c r="S40" s="100">
        <f t="shared" si="10"/>
        <v>0</v>
      </c>
      <c r="T40" s="100">
        <f t="shared" si="10"/>
        <v>0</v>
      </c>
      <c r="U40" s="100">
        <f t="shared" si="10"/>
        <v>0</v>
      </c>
      <c r="V40" s="100">
        <f t="shared" si="10"/>
        <v>0</v>
      </c>
      <c r="W40" s="100">
        <f t="shared" si="10"/>
        <v>0</v>
      </c>
      <c r="X40" s="100">
        <f t="shared" si="10"/>
        <v>0</v>
      </c>
      <c r="Y40" s="100">
        <f t="shared" si="10"/>
        <v>0</v>
      </c>
      <c r="Z40" s="100">
        <f t="shared" si="10"/>
        <v>0</v>
      </c>
      <c r="AA40" s="100">
        <f t="shared" si="10"/>
        <v>0</v>
      </c>
      <c r="AB40" s="100">
        <f t="shared" si="10"/>
        <v>0</v>
      </c>
      <c r="AC40" s="100">
        <f t="shared" si="10"/>
        <v>0</v>
      </c>
      <c r="AD40" s="100">
        <f t="shared" si="10"/>
        <v>0</v>
      </c>
      <c r="AE40" s="100">
        <f t="shared" si="10"/>
        <v>0</v>
      </c>
      <c r="AF40" s="82"/>
      <c r="AG40" s="82"/>
    </row>
    <row r="41">
      <c r="A41" s="88" t="s">
        <v>136</v>
      </c>
      <c r="B41" s="98"/>
      <c r="C41" s="98"/>
      <c r="D41" s="98"/>
      <c r="E41" s="98"/>
      <c r="F41" s="98"/>
      <c r="G41" s="98"/>
      <c r="H41" s="100">
        <f t="shared" ref="H41:AE41" si="11">H17*H48*H59*H60</f>
        <v>0</v>
      </c>
      <c r="I41" s="100">
        <f t="shared" si="11"/>
        <v>0</v>
      </c>
      <c r="J41" s="100">
        <f t="shared" si="11"/>
        <v>0</v>
      </c>
      <c r="K41" s="100">
        <f t="shared" si="11"/>
        <v>0</v>
      </c>
      <c r="L41" s="100">
        <f t="shared" si="11"/>
        <v>0</v>
      </c>
      <c r="M41" s="100">
        <f t="shared" si="11"/>
        <v>0</v>
      </c>
      <c r="N41" s="100">
        <f t="shared" si="11"/>
        <v>0</v>
      </c>
      <c r="O41" s="100">
        <f t="shared" si="11"/>
        <v>0</v>
      </c>
      <c r="P41" s="100">
        <f t="shared" si="11"/>
        <v>0</v>
      </c>
      <c r="Q41" s="100">
        <f t="shared" si="11"/>
        <v>0</v>
      </c>
      <c r="R41" s="100">
        <f t="shared" si="11"/>
        <v>0</v>
      </c>
      <c r="S41" s="100">
        <f t="shared" si="11"/>
        <v>0</v>
      </c>
      <c r="T41" s="100">
        <f t="shared" si="11"/>
        <v>0</v>
      </c>
      <c r="U41" s="100">
        <f t="shared" si="11"/>
        <v>0</v>
      </c>
      <c r="V41" s="100">
        <f t="shared" si="11"/>
        <v>0</v>
      </c>
      <c r="W41" s="100">
        <f t="shared" si="11"/>
        <v>0</v>
      </c>
      <c r="X41" s="100">
        <f t="shared" si="11"/>
        <v>0</v>
      </c>
      <c r="Y41" s="100">
        <f t="shared" si="11"/>
        <v>3967.248294</v>
      </c>
      <c r="Z41" s="100">
        <f t="shared" si="11"/>
        <v>0</v>
      </c>
      <c r="AA41" s="100">
        <f t="shared" si="11"/>
        <v>0</v>
      </c>
      <c r="AB41" s="100">
        <f t="shared" si="11"/>
        <v>0</v>
      </c>
      <c r="AC41" s="100">
        <f t="shared" si="11"/>
        <v>0</v>
      </c>
      <c r="AD41" s="100">
        <f t="shared" si="11"/>
        <v>0</v>
      </c>
      <c r="AE41" s="100">
        <f t="shared" si="11"/>
        <v>0</v>
      </c>
      <c r="AF41" s="82"/>
      <c r="AG41" s="82"/>
    </row>
    <row r="42">
      <c r="A42" s="88" t="s">
        <v>138</v>
      </c>
      <c r="B42" s="100">
        <f t="shared" ref="B42:AE42" si="12">B18*B49*B59*B60</f>
        <v>0</v>
      </c>
      <c r="C42" s="100">
        <f t="shared" si="12"/>
        <v>0</v>
      </c>
      <c r="D42" s="100">
        <f t="shared" si="12"/>
        <v>0</v>
      </c>
      <c r="E42" s="100">
        <f t="shared" si="12"/>
        <v>0</v>
      </c>
      <c r="F42" s="100">
        <f t="shared" si="12"/>
        <v>0</v>
      </c>
      <c r="G42" s="100">
        <f t="shared" si="12"/>
        <v>0</v>
      </c>
      <c r="H42" s="100">
        <f t="shared" si="12"/>
        <v>0</v>
      </c>
      <c r="I42" s="100">
        <f t="shared" si="12"/>
        <v>0</v>
      </c>
      <c r="J42" s="100">
        <f t="shared" si="12"/>
        <v>0</v>
      </c>
      <c r="K42" s="100">
        <f t="shared" si="12"/>
        <v>0</v>
      </c>
      <c r="L42" s="100">
        <f t="shared" si="12"/>
        <v>0</v>
      </c>
      <c r="M42" s="100">
        <f t="shared" si="12"/>
        <v>0</v>
      </c>
      <c r="N42" s="100">
        <f t="shared" si="12"/>
        <v>0</v>
      </c>
      <c r="O42" s="100">
        <f t="shared" si="12"/>
        <v>0</v>
      </c>
      <c r="P42" s="100">
        <f t="shared" si="12"/>
        <v>0</v>
      </c>
      <c r="Q42" s="100">
        <f t="shared" si="12"/>
        <v>0</v>
      </c>
      <c r="R42" s="100">
        <f t="shared" si="12"/>
        <v>0</v>
      </c>
      <c r="S42" s="100">
        <f t="shared" si="12"/>
        <v>0</v>
      </c>
      <c r="T42" s="100">
        <f t="shared" si="12"/>
        <v>0</v>
      </c>
      <c r="U42" s="100">
        <f t="shared" si="12"/>
        <v>0</v>
      </c>
      <c r="V42" s="100">
        <f t="shared" si="12"/>
        <v>0</v>
      </c>
      <c r="W42" s="100">
        <f t="shared" si="12"/>
        <v>0</v>
      </c>
      <c r="X42" s="100">
        <f t="shared" si="12"/>
        <v>0</v>
      </c>
      <c r="Y42" s="100">
        <f t="shared" si="12"/>
        <v>0</v>
      </c>
      <c r="Z42" s="100">
        <f t="shared" si="12"/>
        <v>0</v>
      </c>
      <c r="AA42" s="100">
        <f t="shared" si="12"/>
        <v>0</v>
      </c>
      <c r="AB42" s="100">
        <f t="shared" si="12"/>
        <v>0</v>
      </c>
      <c r="AC42" s="100">
        <f t="shared" si="12"/>
        <v>0</v>
      </c>
      <c r="AD42" s="100">
        <f t="shared" si="12"/>
        <v>0</v>
      </c>
      <c r="AE42" s="100">
        <f t="shared" si="12"/>
        <v>0</v>
      </c>
      <c r="AF42" s="82"/>
      <c r="AG42" s="82"/>
    </row>
    <row r="43">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row>
    <row r="44">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row>
    <row r="4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c r="A46" s="101" t="s">
        <v>143</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82"/>
      <c r="AG46" s="82"/>
    </row>
    <row r="47" outlineLevel="1">
      <c r="A47" s="102"/>
      <c r="B47" s="103">
        <v>1993.0</v>
      </c>
      <c r="C47" s="103">
        <v>1994.0</v>
      </c>
      <c r="D47" s="103">
        <v>1995.0</v>
      </c>
      <c r="E47" s="103">
        <v>1996.0</v>
      </c>
      <c r="F47" s="103">
        <v>1997.0</v>
      </c>
      <c r="G47" s="103">
        <v>1998.0</v>
      </c>
      <c r="H47" s="103">
        <v>1999.0</v>
      </c>
      <c r="I47" s="103">
        <v>2000.0</v>
      </c>
      <c r="J47" s="103">
        <v>2001.0</v>
      </c>
      <c r="K47" s="103">
        <v>2002.0</v>
      </c>
      <c r="L47" s="103">
        <v>2003.0</v>
      </c>
      <c r="M47" s="103">
        <v>2004.0</v>
      </c>
      <c r="N47" s="103">
        <v>2005.0</v>
      </c>
      <c r="O47" s="103">
        <v>2006.0</v>
      </c>
      <c r="P47" s="103">
        <v>2007.0</v>
      </c>
      <c r="Q47" s="103">
        <v>2008.0</v>
      </c>
      <c r="R47" s="103">
        <v>2009.0</v>
      </c>
      <c r="S47" s="103">
        <v>2010.0</v>
      </c>
      <c r="T47" s="103">
        <v>2011.0</v>
      </c>
      <c r="U47" s="103">
        <v>2012.0</v>
      </c>
      <c r="V47" s="103">
        <v>2013.0</v>
      </c>
      <c r="W47" s="103">
        <v>2014.0</v>
      </c>
      <c r="X47" s="103">
        <v>2015.0</v>
      </c>
      <c r="Y47" s="103">
        <v>2016.0</v>
      </c>
      <c r="Z47" s="103">
        <v>2017.0</v>
      </c>
      <c r="AA47" s="103">
        <v>2018.0</v>
      </c>
      <c r="AB47" s="103">
        <v>2019.0</v>
      </c>
      <c r="AC47" s="103">
        <v>2020.0</v>
      </c>
      <c r="AD47" s="103">
        <v>2021.0</v>
      </c>
      <c r="AE47" s="103">
        <v>2022.0</v>
      </c>
      <c r="AF47" s="82"/>
      <c r="AG47" s="82"/>
    </row>
    <row r="48" outlineLevel="1">
      <c r="A48" s="93" t="s">
        <v>144</v>
      </c>
      <c r="B48" s="104" t="s">
        <v>137</v>
      </c>
      <c r="C48" s="104" t="s">
        <v>137</v>
      </c>
      <c r="D48" s="104" t="s">
        <v>137</v>
      </c>
      <c r="E48" s="104" t="s">
        <v>137</v>
      </c>
      <c r="F48" s="104" t="s">
        <v>137</v>
      </c>
      <c r="G48" s="104" t="s">
        <v>137</v>
      </c>
      <c r="H48" s="105">
        <v>36.882</v>
      </c>
      <c r="I48" s="105">
        <v>35.61</v>
      </c>
      <c r="J48" s="105">
        <v>34.083</v>
      </c>
      <c r="K48" s="105">
        <v>30.812</v>
      </c>
      <c r="L48" s="105">
        <v>31.844</v>
      </c>
      <c r="M48" s="105">
        <v>31.904</v>
      </c>
      <c r="N48" s="105">
        <v>29.784</v>
      </c>
      <c r="O48" s="105">
        <v>28.343</v>
      </c>
      <c r="P48" s="105">
        <v>27.762</v>
      </c>
      <c r="Q48" s="105">
        <v>24.942</v>
      </c>
      <c r="R48" s="105">
        <v>26.445</v>
      </c>
      <c r="S48" s="105">
        <v>25.29</v>
      </c>
      <c r="T48" s="105">
        <v>24.586</v>
      </c>
      <c r="U48" s="105">
        <v>25.143</v>
      </c>
      <c r="V48" s="105">
        <v>25.974</v>
      </c>
      <c r="W48" s="105">
        <v>27.533</v>
      </c>
      <c r="X48" s="105">
        <v>27.283</v>
      </c>
      <c r="Y48" s="105">
        <v>27.033</v>
      </c>
      <c r="Z48" s="105">
        <v>26.33</v>
      </c>
      <c r="AA48" s="105">
        <v>25.643</v>
      </c>
      <c r="AB48" s="105">
        <v>25.672</v>
      </c>
      <c r="AC48" s="105">
        <v>26.444</v>
      </c>
      <c r="AD48" s="105">
        <v>25.645</v>
      </c>
      <c r="AE48" s="105">
        <v>24.565</v>
      </c>
      <c r="AF48" s="106" t="s">
        <v>145</v>
      </c>
      <c r="AG48" s="82"/>
    </row>
    <row r="49" outlineLevel="1">
      <c r="A49" s="93" t="s">
        <v>146</v>
      </c>
      <c r="B49" s="105">
        <v>29.155</v>
      </c>
      <c r="C49" s="105">
        <v>28.782</v>
      </c>
      <c r="D49" s="105">
        <v>26.545</v>
      </c>
      <c r="E49" s="105">
        <v>27.138</v>
      </c>
      <c r="F49" s="105">
        <v>31.711</v>
      </c>
      <c r="G49" s="105">
        <v>32.274</v>
      </c>
      <c r="H49" s="105">
        <v>34.6</v>
      </c>
      <c r="I49" s="105">
        <v>38.59</v>
      </c>
      <c r="J49" s="105">
        <v>38.038</v>
      </c>
      <c r="K49" s="105">
        <v>32.736</v>
      </c>
      <c r="L49" s="105">
        <v>28.227</v>
      </c>
      <c r="M49" s="105">
        <v>25.701</v>
      </c>
      <c r="N49" s="105">
        <v>23.947</v>
      </c>
      <c r="O49" s="105">
        <v>22.609</v>
      </c>
      <c r="P49" s="105">
        <v>20.308</v>
      </c>
      <c r="Q49" s="105">
        <v>17.035</v>
      </c>
      <c r="R49" s="105">
        <v>19.057</v>
      </c>
      <c r="S49" s="105">
        <v>19.111</v>
      </c>
      <c r="T49" s="105">
        <v>17.688</v>
      </c>
      <c r="U49" s="105">
        <v>19.583</v>
      </c>
      <c r="V49" s="105">
        <v>19.565</v>
      </c>
      <c r="W49" s="105">
        <v>20.746</v>
      </c>
      <c r="X49" s="105">
        <v>24.6</v>
      </c>
      <c r="Y49" s="105">
        <v>24.432</v>
      </c>
      <c r="Z49" s="105">
        <v>23.382</v>
      </c>
      <c r="AA49" s="105">
        <v>21.735</v>
      </c>
      <c r="AB49" s="105">
        <v>22.934</v>
      </c>
      <c r="AC49" s="105">
        <v>23.196</v>
      </c>
      <c r="AD49" s="105">
        <v>21.682</v>
      </c>
      <c r="AE49" s="105">
        <v>23.36</v>
      </c>
      <c r="AF49" s="106" t="s">
        <v>145</v>
      </c>
      <c r="AG49" s="82"/>
    </row>
    <row r="50" outlineLevel="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row>
    <row r="51" outlineLevel="1">
      <c r="A51" s="93" t="s">
        <v>147</v>
      </c>
      <c r="B51" s="107">
        <v>21.4047961994289</v>
      </c>
      <c r="C51" s="107">
        <v>11.4983329617956</v>
      </c>
      <c r="D51" s="107">
        <v>9.1115485347683</v>
      </c>
      <c r="E51" s="107">
        <v>9.97326785368686</v>
      </c>
      <c r="F51" s="107">
        <v>8.3647897212161</v>
      </c>
      <c r="G51" s="107">
        <v>9.94234451304776</v>
      </c>
      <c r="H51" s="107">
        <v>2.99810210073382</v>
      </c>
      <c r="I51" s="107">
        <v>1.76630975217005</v>
      </c>
      <c r="J51" s="107">
        <v>4.88870393089285</v>
      </c>
      <c r="K51" s="107">
        <v>2.71546490472086</v>
      </c>
      <c r="L51" s="107">
        <v>1.15608205558652</v>
      </c>
      <c r="M51" s="107">
        <v>3.87239996269004</v>
      </c>
      <c r="N51" s="107">
        <v>0.0736545402828597</v>
      </c>
      <c r="O51" s="107">
        <v>0.690917575459466</v>
      </c>
      <c r="P51" s="107">
        <v>3.51813453065661</v>
      </c>
      <c r="Q51" s="107">
        <v>2.05416067838684</v>
      </c>
      <c r="R51" s="107">
        <v>2.59871422992668</v>
      </c>
      <c r="S51" s="107">
        <v>-1.42545681786295</v>
      </c>
      <c r="T51" s="107">
        <v>0.0209526123816204</v>
      </c>
      <c r="U51" s="107">
        <v>1.45998079215973</v>
      </c>
      <c r="V51" s="107">
        <v>1.4318823763525</v>
      </c>
      <c r="W51" s="107">
        <v>2.47997516033772</v>
      </c>
      <c r="X51" s="107">
        <v>1.16590627227416</v>
      </c>
      <c r="Y51" s="107">
        <v>1.26552436876699</v>
      </c>
      <c r="Z51" s="107">
        <v>1.44195925573236</v>
      </c>
      <c r="AA51" s="107">
        <v>2.3</v>
      </c>
      <c r="AB51" s="107">
        <v>3.5</v>
      </c>
      <c r="AC51" s="107">
        <v>4.2</v>
      </c>
      <c r="AD51" s="107">
        <v>3.3</v>
      </c>
      <c r="AE51" s="107">
        <v>10.8</v>
      </c>
      <c r="AF51" s="108" t="s">
        <v>148</v>
      </c>
      <c r="AG51" s="82"/>
    </row>
    <row r="52" outlineLevel="1">
      <c r="A52" s="93" t="s">
        <v>149</v>
      </c>
      <c r="B52" s="109">
        <f t="shared" ref="B52:AE52" si="13">1+B51/100</f>
        <v>1.214047962</v>
      </c>
      <c r="C52" s="109">
        <f t="shared" si="13"/>
        <v>1.11498333</v>
      </c>
      <c r="D52" s="109">
        <f t="shared" si="13"/>
        <v>1.091115485</v>
      </c>
      <c r="E52" s="109">
        <f t="shared" si="13"/>
        <v>1.099732679</v>
      </c>
      <c r="F52" s="109">
        <f t="shared" si="13"/>
        <v>1.083647897</v>
      </c>
      <c r="G52" s="109">
        <f t="shared" si="13"/>
        <v>1.099423445</v>
      </c>
      <c r="H52" s="109">
        <f t="shared" si="13"/>
        <v>1.029981021</v>
      </c>
      <c r="I52" s="109">
        <f t="shared" si="13"/>
        <v>1.017663098</v>
      </c>
      <c r="J52" s="109">
        <f t="shared" si="13"/>
        <v>1.048887039</v>
      </c>
      <c r="K52" s="109">
        <f t="shared" si="13"/>
        <v>1.027154649</v>
      </c>
      <c r="L52" s="109">
        <f t="shared" si="13"/>
        <v>1.011560821</v>
      </c>
      <c r="M52" s="109">
        <f t="shared" si="13"/>
        <v>1.038724</v>
      </c>
      <c r="N52" s="109">
        <f t="shared" si="13"/>
        <v>1.000736545</v>
      </c>
      <c r="O52" s="109">
        <f t="shared" si="13"/>
        <v>1.006909176</v>
      </c>
      <c r="P52" s="109">
        <f t="shared" si="13"/>
        <v>1.035181345</v>
      </c>
      <c r="Q52" s="109">
        <f t="shared" si="13"/>
        <v>1.020541607</v>
      </c>
      <c r="R52" s="109">
        <f t="shared" si="13"/>
        <v>1.025987142</v>
      </c>
      <c r="S52" s="109">
        <f t="shared" si="13"/>
        <v>0.9857454318</v>
      </c>
      <c r="T52" s="109">
        <f t="shared" si="13"/>
        <v>1.000209526</v>
      </c>
      <c r="U52" s="109">
        <f t="shared" si="13"/>
        <v>1.014599808</v>
      </c>
      <c r="V52" s="109">
        <f t="shared" si="13"/>
        <v>1.014318824</v>
      </c>
      <c r="W52" s="109">
        <f t="shared" si="13"/>
        <v>1.024799752</v>
      </c>
      <c r="X52" s="109">
        <f t="shared" si="13"/>
        <v>1.011659063</v>
      </c>
      <c r="Y52" s="109">
        <f t="shared" si="13"/>
        <v>1.012655244</v>
      </c>
      <c r="Z52" s="109">
        <f t="shared" si="13"/>
        <v>1.014419593</v>
      </c>
      <c r="AA52" s="109">
        <f t="shared" si="13"/>
        <v>1.023</v>
      </c>
      <c r="AB52" s="109">
        <f t="shared" si="13"/>
        <v>1.035</v>
      </c>
      <c r="AC52" s="109">
        <f t="shared" si="13"/>
        <v>1.042</v>
      </c>
      <c r="AD52" s="109">
        <f t="shared" si="13"/>
        <v>1.033</v>
      </c>
      <c r="AE52" s="109">
        <f t="shared" si="13"/>
        <v>1.108</v>
      </c>
      <c r="AF52" s="82"/>
      <c r="AG52" s="82"/>
    </row>
    <row r="53" outlineLevel="1">
      <c r="A53" s="110" t="s">
        <v>150</v>
      </c>
      <c r="B53" s="109">
        <f t="shared" ref="B53:AD53" si="14">C53*B52</f>
        <v>3.422201609</v>
      </c>
      <c r="C53" s="109">
        <f t="shared" si="14"/>
        <v>2.818835595</v>
      </c>
      <c r="D53" s="109">
        <f t="shared" si="14"/>
        <v>2.528141471</v>
      </c>
      <c r="E53" s="109">
        <f t="shared" si="14"/>
        <v>2.317024645</v>
      </c>
      <c r="F53" s="109">
        <f t="shared" si="14"/>
        <v>2.106898059</v>
      </c>
      <c r="G53" s="109">
        <f t="shared" si="14"/>
        <v>1.944264428</v>
      </c>
      <c r="H53" s="109">
        <f t="shared" si="14"/>
        <v>1.768440028</v>
      </c>
      <c r="I53" s="109">
        <f t="shared" si="14"/>
        <v>1.716963703</v>
      </c>
      <c r="J53" s="109">
        <f t="shared" si="14"/>
        <v>1.687163175</v>
      </c>
      <c r="K53" s="109">
        <f t="shared" si="14"/>
        <v>1.60852705</v>
      </c>
      <c r="L53" s="109">
        <f t="shared" si="14"/>
        <v>1.566002794</v>
      </c>
      <c r="M53" s="109">
        <f t="shared" si="14"/>
        <v>1.548105425</v>
      </c>
      <c r="N53" s="109">
        <f t="shared" si="14"/>
        <v>1.490391505</v>
      </c>
      <c r="O53" s="109">
        <f t="shared" si="14"/>
        <v>1.489294572</v>
      </c>
      <c r="P53" s="109">
        <f t="shared" si="14"/>
        <v>1.47907538</v>
      </c>
      <c r="Q53" s="109">
        <f t="shared" si="14"/>
        <v>1.428807992</v>
      </c>
      <c r="R53" s="109">
        <f t="shared" si="14"/>
        <v>1.400048742</v>
      </c>
      <c r="S53" s="109">
        <f t="shared" si="14"/>
        <v>1.364587025</v>
      </c>
      <c r="T53" s="109">
        <f t="shared" si="14"/>
        <v>1.384319907</v>
      </c>
      <c r="U53" s="109">
        <f t="shared" si="14"/>
        <v>1.384029917</v>
      </c>
      <c r="V53" s="109">
        <f t="shared" si="14"/>
        <v>1.364114113</v>
      </c>
      <c r="W53" s="109">
        <f t="shared" si="14"/>
        <v>1.344857337</v>
      </c>
      <c r="X53" s="109">
        <f t="shared" si="14"/>
        <v>1.312312318</v>
      </c>
      <c r="Y53" s="109">
        <f t="shared" si="14"/>
        <v>1.297188318</v>
      </c>
      <c r="Z53" s="109">
        <f t="shared" si="14"/>
        <v>1.280977239</v>
      </c>
      <c r="AA53" s="109">
        <f t="shared" si="14"/>
        <v>1.26276863</v>
      </c>
      <c r="AB53" s="109">
        <f t="shared" si="14"/>
        <v>1.234377937</v>
      </c>
      <c r="AC53" s="109">
        <f t="shared" si="14"/>
        <v>1.192635688</v>
      </c>
      <c r="AD53" s="109">
        <f t="shared" si="14"/>
        <v>1.144564</v>
      </c>
      <c r="AE53" s="109">
        <f>AE52</f>
        <v>1.108</v>
      </c>
      <c r="AF53" s="82"/>
      <c r="AG53" s="82"/>
    </row>
    <row r="54" outlineLevel="1">
      <c r="A54" s="82"/>
      <c r="B54" s="82"/>
      <c r="C54" s="82"/>
      <c r="D54" s="82"/>
      <c r="E54" s="82"/>
      <c r="F54" s="82"/>
      <c r="G54" s="82"/>
      <c r="H54" s="82"/>
      <c r="I54" s="82"/>
      <c r="J54" s="82"/>
      <c r="K54" s="82"/>
      <c r="L54" s="82"/>
      <c r="M54" s="82"/>
      <c r="N54" s="82"/>
      <c r="O54" s="82"/>
      <c r="P54" s="82"/>
      <c r="Q54" s="82"/>
      <c r="R54" s="82"/>
      <c r="S54" s="82"/>
      <c r="T54" s="82"/>
      <c r="U54" s="82"/>
      <c r="V54" s="82"/>
      <c r="W54" s="99"/>
      <c r="X54" s="82"/>
      <c r="Y54" s="82"/>
      <c r="Z54" s="82"/>
      <c r="AA54" s="82"/>
      <c r="AB54" s="82"/>
      <c r="AC54" s="82"/>
      <c r="AD54" s="99"/>
      <c r="AE54" s="82"/>
      <c r="AF54" s="82"/>
      <c r="AG54" s="82"/>
    </row>
    <row r="55" outlineLevel="1">
      <c r="A55" s="93" t="s">
        <v>151</v>
      </c>
      <c r="B55" s="107">
        <v>1.31367531083045</v>
      </c>
      <c r="C55" s="107">
        <v>2.3343834923003</v>
      </c>
      <c r="D55" s="107">
        <v>6.09381555760677</v>
      </c>
      <c r="E55" s="107">
        <v>4.22283253080626</v>
      </c>
      <c r="F55" s="107">
        <v>-0.594662610224034</v>
      </c>
      <c r="G55" s="107">
        <v>-0.328734253149364</v>
      </c>
      <c r="H55" s="107">
        <v>1.43287167423985</v>
      </c>
      <c r="I55" s="107">
        <v>4.2667354020238</v>
      </c>
      <c r="J55" s="107">
        <v>2.90876706790345</v>
      </c>
      <c r="K55" s="107">
        <v>1.65248807678515</v>
      </c>
      <c r="L55" s="107">
        <v>3.60297638314407</v>
      </c>
      <c r="M55" s="107">
        <v>4.90655718688777</v>
      </c>
      <c r="N55" s="107">
        <v>6.53347457129013</v>
      </c>
      <c r="O55" s="107">
        <v>6.85352921700336</v>
      </c>
      <c r="P55" s="107">
        <v>5.60265634403116</v>
      </c>
      <c r="Q55" s="107">
        <v>2.68226202482893</v>
      </c>
      <c r="R55" s="107">
        <v>-4.80256911019237</v>
      </c>
      <c r="S55" s="107">
        <v>2.27342752370046</v>
      </c>
      <c r="T55" s="107">
        <v>1.77783318662328</v>
      </c>
      <c r="U55" s="107">
        <v>-0.799850263588141</v>
      </c>
      <c r="V55" s="107">
        <v>-0.483655803377019</v>
      </c>
      <c r="W55" s="107">
        <v>2.71511773180339</v>
      </c>
      <c r="X55" s="107">
        <v>5.3092304700114</v>
      </c>
      <c r="Y55" s="107">
        <v>2.45052910461612</v>
      </c>
      <c r="Z55" s="107">
        <v>4.35260979993666</v>
      </c>
      <c r="AA55" s="107">
        <v>3.0</v>
      </c>
      <c r="AB55" s="107">
        <v>2.4</v>
      </c>
      <c r="AC55" s="107">
        <v>-5.6</v>
      </c>
      <c r="AD55" s="107">
        <v>3.3</v>
      </c>
      <c r="AE55" s="107">
        <v>2.4</v>
      </c>
      <c r="AF55" s="106" t="s">
        <v>145</v>
      </c>
      <c r="AG55" s="108" t="s">
        <v>148</v>
      </c>
    </row>
    <row r="56" outlineLevel="1">
      <c r="A56" s="93" t="s">
        <v>152</v>
      </c>
      <c r="B56" s="109">
        <f t="shared" ref="B56:AE56" si="15">1+B55/100</f>
        <v>1.013136753</v>
      </c>
      <c r="C56" s="109">
        <f t="shared" si="15"/>
        <v>1.023343835</v>
      </c>
      <c r="D56" s="109">
        <f t="shared" si="15"/>
        <v>1.060938156</v>
      </c>
      <c r="E56" s="109">
        <f t="shared" si="15"/>
        <v>1.042228325</v>
      </c>
      <c r="F56" s="109">
        <f t="shared" si="15"/>
        <v>0.9940533739</v>
      </c>
      <c r="G56" s="109">
        <f t="shared" si="15"/>
        <v>0.9967126575</v>
      </c>
      <c r="H56" s="109">
        <f t="shared" si="15"/>
        <v>1.014328717</v>
      </c>
      <c r="I56" s="109">
        <f t="shared" si="15"/>
        <v>1.042667354</v>
      </c>
      <c r="J56" s="109">
        <f t="shared" si="15"/>
        <v>1.029087671</v>
      </c>
      <c r="K56" s="109">
        <f t="shared" si="15"/>
        <v>1.016524881</v>
      </c>
      <c r="L56" s="109">
        <f t="shared" si="15"/>
        <v>1.036029764</v>
      </c>
      <c r="M56" s="109">
        <f t="shared" si="15"/>
        <v>1.049065572</v>
      </c>
      <c r="N56" s="109">
        <f t="shared" si="15"/>
        <v>1.065334746</v>
      </c>
      <c r="O56" s="109">
        <f t="shared" si="15"/>
        <v>1.068535292</v>
      </c>
      <c r="P56" s="109">
        <f t="shared" si="15"/>
        <v>1.056026563</v>
      </c>
      <c r="Q56" s="109">
        <f t="shared" si="15"/>
        <v>1.02682262</v>
      </c>
      <c r="R56" s="109">
        <f t="shared" si="15"/>
        <v>0.9519743089</v>
      </c>
      <c r="S56" s="109">
        <f t="shared" si="15"/>
        <v>1.022734275</v>
      </c>
      <c r="T56" s="109">
        <f t="shared" si="15"/>
        <v>1.017778332</v>
      </c>
      <c r="U56" s="109">
        <f t="shared" si="15"/>
        <v>0.9920014974</v>
      </c>
      <c r="V56" s="109">
        <f t="shared" si="15"/>
        <v>0.995163442</v>
      </c>
      <c r="W56" s="109">
        <f t="shared" si="15"/>
        <v>1.027151177</v>
      </c>
      <c r="X56" s="109">
        <f t="shared" si="15"/>
        <v>1.053092305</v>
      </c>
      <c r="Y56" s="109">
        <f t="shared" si="15"/>
        <v>1.024505291</v>
      </c>
      <c r="Z56" s="109">
        <f t="shared" si="15"/>
        <v>1.043526098</v>
      </c>
      <c r="AA56" s="109">
        <f t="shared" si="15"/>
        <v>1.03</v>
      </c>
      <c r="AB56" s="109">
        <f t="shared" si="15"/>
        <v>1.024</v>
      </c>
      <c r="AC56" s="109">
        <f t="shared" si="15"/>
        <v>0.944</v>
      </c>
      <c r="AD56" s="109">
        <f t="shared" si="15"/>
        <v>1.033</v>
      </c>
      <c r="AE56" s="109">
        <f t="shared" si="15"/>
        <v>1.024</v>
      </c>
      <c r="AF56" s="82"/>
      <c r="AG56" s="82"/>
    </row>
    <row r="57" outlineLevel="1">
      <c r="A57" s="110" t="s">
        <v>153</v>
      </c>
      <c r="B57" s="109">
        <f t="shared" ref="B57:AD57" si="16">C57*B56</f>
        <v>2.008690442</v>
      </c>
      <c r="C57" s="109">
        <f t="shared" si="16"/>
        <v>1.982644926</v>
      </c>
      <c r="D57" s="109">
        <f t="shared" si="16"/>
        <v>1.937418156</v>
      </c>
      <c r="E57" s="109">
        <f t="shared" si="16"/>
        <v>1.826136751</v>
      </c>
      <c r="F57" s="109">
        <f t="shared" si="16"/>
        <v>1.752146537</v>
      </c>
      <c r="G57" s="109">
        <f t="shared" si="16"/>
        <v>1.762628228</v>
      </c>
      <c r="H57" s="109">
        <f t="shared" si="16"/>
        <v>1.768441701</v>
      </c>
      <c r="I57" s="109">
        <f t="shared" si="16"/>
        <v>1.743460155</v>
      </c>
      <c r="J57" s="109">
        <f t="shared" si="16"/>
        <v>1.672115414</v>
      </c>
      <c r="K57" s="109">
        <f t="shared" si="16"/>
        <v>1.624852247</v>
      </c>
      <c r="L57" s="109">
        <f t="shared" si="16"/>
        <v>1.598438246</v>
      </c>
      <c r="M57" s="109">
        <f t="shared" si="16"/>
        <v>1.542849734</v>
      </c>
      <c r="N57" s="109">
        <f t="shared" si="16"/>
        <v>1.470689512</v>
      </c>
      <c r="O57" s="109">
        <f t="shared" si="16"/>
        <v>1.380495209</v>
      </c>
      <c r="P57" s="109">
        <f t="shared" si="16"/>
        <v>1.291950971</v>
      </c>
      <c r="Q57" s="109">
        <f t="shared" si="16"/>
        <v>1.223407645</v>
      </c>
      <c r="R57" s="109">
        <f t="shared" si="16"/>
        <v>1.191449839</v>
      </c>
      <c r="S57" s="109">
        <f t="shared" si="16"/>
        <v>1.251556715</v>
      </c>
      <c r="T57" s="109">
        <f t="shared" si="16"/>
        <v>1.223735965</v>
      </c>
      <c r="U57" s="109">
        <f t="shared" si="16"/>
        <v>1.20236001</v>
      </c>
      <c r="V57" s="109">
        <f t="shared" si="16"/>
        <v>1.212054632</v>
      </c>
      <c r="W57" s="109">
        <f t="shared" si="16"/>
        <v>1.217945295</v>
      </c>
      <c r="X57" s="109">
        <f t="shared" si="16"/>
        <v>1.185750765</v>
      </c>
      <c r="Y57" s="109">
        <f t="shared" si="16"/>
        <v>1.125970402</v>
      </c>
      <c r="Z57" s="109">
        <f t="shared" si="16"/>
        <v>1.099038152</v>
      </c>
      <c r="AA57" s="109">
        <f t="shared" si="16"/>
        <v>1.053196613</v>
      </c>
      <c r="AB57" s="109">
        <f t="shared" si="16"/>
        <v>1.022520984</v>
      </c>
      <c r="AC57" s="109">
        <f t="shared" si="16"/>
        <v>0.998555648</v>
      </c>
      <c r="AD57" s="109">
        <f t="shared" si="16"/>
        <v>1.057792</v>
      </c>
      <c r="AE57" s="109">
        <f>AE56</f>
        <v>1.024</v>
      </c>
      <c r="AF57" s="82"/>
      <c r="AG57" s="82"/>
    </row>
    <row r="58" outlineLevel="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row>
    <row r="59" outlineLevel="1">
      <c r="A59" s="110" t="s">
        <v>154</v>
      </c>
      <c r="B59" s="109">
        <f t="shared" ref="B59:AD59" si="17">C59*B52</f>
        <v>3.088629611</v>
      </c>
      <c r="C59" s="109">
        <f t="shared" si="17"/>
        <v>2.544075446</v>
      </c>
      <c r="D59" s="109">
        <f t="shared" si="17"/>
        <v>2.281716129</v>
      </c>
      <c r="E59" s="109">
        <f t="shared" si="17"/>
        <v>2.091177478</v>
      </c>
      <c r="F59" s="109">
        <f t="shared" si="17"/>
        <v>1.901532544</v>
      </c>
      <c r="G59" s="109">
        <f t="shared" si="17"/>
        <v>1.754751289</v>
      </c>
      <c r="H59" s="109">
        <f t="shared" si="17"/>
        <v>1.596065007</v>
      </c>
      <c r="I59" s="109">
        <f t="shared" si="17"/>
        <v>1.54960623</v>
      </c>
      <c r="J59" s="109">
        <f t="shared" si="17"/>
        <v>1.522710447</v>
      </c>
      <c r="K59" s="109">
        <f t="shared" si="17"/>
        <v>1.451739215</v>
      </c>
      <c r="L59" s="109">
        <f t="shared" si="17"/>
        <v>1.413359922</v>
      </c>
      <c r="M59" s="109">
        <f t="shared" si="17"/>
        <v>1.397207062</v>
      </c>
      <c r="N59" s="109">
        <f t="shared" si="17"/>
        <v>1.345118686</v>
      </c>
      <c r="O59" s="109">
        <f t="shared" si="17"/>
        <v>1.344128675</v>
      </c>
      <c r="P59" s="109">
        <f t="shared" si="17"/>
        <v>1.334905577</v>
      </c>
      <c r="Q59" s="109">
        <f t="shared" si="17"/>
        <v>1.289537899</v>
      </c>
      <c r="R59" s="109">
        <f t="shared" si="17"/>
        <v>1.263581897</v>
      </c>
      <c r="S59" s="109">
        <f t="shared" si="17"/>
        <v>1.231576737</v>
      </c>
      <c r="T59" s="109">
        <f t="shared" si="17"/>
        <v>1.249386198</v>
      </c>
      <c r="U59" s="109">
        <f t="shared" si="17"/>
        <v>1.249124473</v>
      </c>
      <c r="V59" s="109">
        <f t="shared" si="17"/>
        <v>1.231149921</v>
      </c>
      <c r="W59" s="109">
        <f t="shared" si="17"/>
        <v>1.21377016</v>
      </c>
      <c r="X59" s="109">
        <f t="shared" si="17"/>
        <v>1.184397399</v>
      </c>
      <c r="Y59" s="109">
        <f t="shared" si="17"/>
        <v>1.170747579</v>
      </c>
      <c r="Z59" s="109">
        <f t="shared" si="17"/>
        <v>1.156116641</v>
      </c>
      <c r="AA59" s="109">
        <f t="shared" si="17"/>
        <v>1.139682879</v>
      </c>
      <c r="AB59" s="109">
        <f t="shared" si="17"/>
        <v>1.11405951</v>
      </c>
      <c r="AC59" s="109">
        <f t="shared" si="17"/>
        <v>1.076386</v>
      </c>
      <c r="AD59" s="109">
        <f t="shared" si="17"/>
        <v>1.033</v>
      </c>
      <c r="AE59" s="111">
        <v>1.0</v>
      </c>
      <c r="AF59" s="82"/>
      <c r="AG59" s="82"/>
    </row>
    <row r="60" outlineLevel="1">
      <c r="A60" s="110" t="s">
        <v>155</v>
      </c>
      <c r="B60" s="109">
        <f t="shared" ref="B60:AD60" si="18">C60*B56</f>
        <v>1.96161176</v>
      </c>
      <c r="C60" s="109">
        <f t="shared" si="18"/>
        <v>1.936176685</v>
      </c>
      <c r="D60" s="109">
        <f t="shared" si="18"/>
        <v>1.892009918</v>
      </c>
      <c r="E60" s="109">
        <f t="shared" si="18"/>
        <v>1.78333667</v>
      </c>
      <c r="F60" s="109">
        <f t="shared" si="18"/>
        <v>1.711080602</v>
      </c>
      <c r="G60" s="109">
        <f t="shared" si="18"/>
        <v>1.721316629</v>
      </c>
      <c r="H60" s="109">
        <f t="shared" si="18"/>
        <v>1.726993849</v>
      </c>
      <c r="I60" s="109">
        <f t="shared" si="18"/>
        <v>1.702597807</v>
      </c>
      <c r="J60" s="109">
        <f t="shared" si="18"/>
        <v>1.632925209</v>
      </c>
      <c r="K60" s="109">
        <f t="shared" si="18"/>
        <v>1.586769773</v>
      </c>
      <c r="L60" s="109">
        <f t="shared" si="18"/>
        <v>1.560974849</v>
      </c>
      <c r="M60" s="109">
        <f t="shared" si="18"/>
        <v>1.506689194</v>
      </c>
      <c r="N60" s="109">
        <f t="shared" si="18"/>
        <v>1.436220227</v>
      </c>
      <c r="O60" s="109">
        <f t="shared" si="18"/>
        <v>1.348139852</v>
      </c>
      <c r="P60" s="109">
        <f t="shared" si="18"/>
        <v>1.261670871</v>
      </c>
      <c r="Q60" s="109">
        <f t="shared" si="18"/>
        <v>1.194734029</v>
      </c>
      <c r="R60" s="109">
        <f t="shared" si="18"/>
        <v>1.163525233</v>
      </c>
      <c r="S60" s="109">
        <f t="shared" si="18"/>
        <v>1.222223355</v>
      </c>
      <c r="T60" s="109">
        <f t="shared" si="18"/>
        <v>1.195054653</v>
      </c>
      <c r="U60" s="109">
        <f t="shared" si="18"/>
        <v>1.174179697</v>
      </c>
      <c r="V60" s="109">
        <f t="shared" si="18"/>
        <v>1.183647101</v>
      </c>
      <c r="W60" s="109">
        <f t="shared" si="18"/>
        <v>1.189399702</v>
      </c>
      <c r="X60" s="109">
        <f t="shared" si="18"/>
        <v>1.157959732</v>
      </c>
      <c r="Y60" s="109">
        <f t="shared" si="18"/>
        <v>1.099580471</v>
      </c>
      <c r="Z60" s="109">
        <f t="shared" si="18"/>
        <v>1.073279445</v>
      </c>
      <c r="AA60" s="109">
        <f t="shared" si="18"/>
        <v>1.028512317</v>
      </c>
      <c r="AB60" s="109">
        <f t="shared" si="18"/>
        <v>0.998555648</v>
      </c>
      <c r="AC60" s="109">
        <f t="shared" si="18"/>
        <v>0.975152</v>
      </c>
      <c r="AD60" s="109">
        <f t="shared" si="18"/>
        <v>1.033</v>
      </c>
      <c r="AE60" s="111">
        <v>1.0</v>
      </c>
      <c r="AF60" s="82"/>
      <c r="AG60" s="82"/>
    </row>
    <row r="6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row>
    <row r="62">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row>
    <row r="63">
      <c r="A63" s="112" t="s">
        <v>156</v>
      </c>
      <c r="B63" s="82"/>
      <c r="C63" s="82"/>
      <c r="D63" s="82"/>
      <c r="E63" s="82"/>
      <c r="F63" s="82"/>
      <c r="G63" s="82"/>
      <c r="H63" s="82"/>
      <c r="I63" s="82"/>
      <c r="J63" s="82"/>
      <c r="K63" s="82"/>
      <c r="L63" s="82"/>
      <c r="M63" s="82"/>
      <c r="N63" s="82"/>
      <c r="O63" s="82"/>
      <c r="P63" s="82"/>
      <c r="Q63" s="82"/>
      <c r="R63" s="82"/>
      <c r="S63" s="82"/>
      <c r="T63" s="82"/>
      <c r="U63" s="82"/>
      <c r="V63" s="82"/>
      <c r="W63" s="82"/>
      <c r="X63" s="82"/>
      <c r="Y63" s="82"/>
      <c r="Z63" s="82">
        <f t="shared" ref="Z63:AC63" si="19">AA63*AA52</f>
        <v>1.139682879</v>
      </c>
      <c r="AA63" s="82">
        <f t="shared" si="19"/>
        <v>1.11405951</v>
      </c>
      <c r="AB63" s="82">
        <f t="shared" si="19"/>
        <v>1.076386</v>
      </c>
      <c r="AC63" s="82">
        <f t="shared" si="19"/>
        <v>1.033</v>
      </c>
      <c r="AD63" s="112">
        <v>1.0</v>
      </c>
      <c r="AE63" s="82"/>
      <c r="AF63" s="82"/>
      <c r="AG63" s="82"/>
    </row>
    <row r="64">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row>
    <row r="6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row>
    <row r="66">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row>
    <row r="67">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row>
    <row r="68">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row>
    <row r="69">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row>
    <row r="70">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row>
    <row r="7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row>
    <row r="7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row>
    <row r="73">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row>
    <row r="74">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row>
    <row r="7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row>
    <row r="76">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row>
    <row r="77">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row>
    <row r="78">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row>
    <row r="79">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row>
    <row r="80">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row>
    <row r="8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row>
    <row r="8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row>
    <row r="83">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row>
    <row r="84">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row>
    <row r="8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row>
    <row r="86">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row>
    <row r="87">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row>
    <row r="88">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row>
    <row r="89">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row>
    <row r="90">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row>
    <row r="9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row>
    <row r="92">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row>
    <row r="93">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row>
    <row r="94">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row>
    <row r="9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row>
    <row r="96">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row>
    <row r="97">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row>
    <row r="98">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row>
    <row r="99">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row>
    <row r="100">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row>
    <row r="10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row>
    <row r="102">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row>
    <row r="103">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row>
    <row r="104">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row>
    <row r="10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row>
    <row r="106">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row>
    <row r="107">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row>
    <row r="108">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row>
    <row r="109">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row>
    <row r="110">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row>
    <row r="11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row>
    <row r="112">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row>
    <row r="113">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row>
    <row r="114">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row>
    <row r="11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row>
    <row r="116">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row>
    <row r="117">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row>
    <row r="118">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row>
    <row r="119">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row>
    <row r="120">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row>
    <row r="12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row>
    <row r="122">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row>
    <row r="123">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row>
    <row r="124">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row>
    <row r="1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row>
    <row r="126">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row>
    <row r="127">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row>
    <row r="128">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row>
    <row r="129">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row>
    <row r="130">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row>
    <row r="13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row>
    <row r="13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row>
    <row r="133">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row>
    <row r="134">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row>
    <row r="13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row>
    <row r="136">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row>
    <row r="137">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row>
    <row r="138">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row>
    <row r="139">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row>
    <row r="140">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row>
    <row r="14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row>
    <row r="14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row>
    <row r="143">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row>
    <row r="144">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row>
    <row r="14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row>
    <row r="146">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row>
    <row r="147">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row>
    <row r="148">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row>
    <row r="149">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row>
    <row r="150">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row>
    <row r="15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row>
    <row r="15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row>
    <row r="153">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row>
    <row r="154">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row>
    <row r="15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row>
    <row r="156">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row>
    <row r="157">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row>
    <row r="158">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row>
    <row r="159">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row>
    <row r="160">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row>
    <row r="16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row>
    <row r="16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row>
    <row r="163">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row>
    <row r="164">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row>
    <row r="16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row>
    <row r="166">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row>
    <row r="167">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row>
    <row r="168">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row>
    <row r="169">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row>
    <row r="170">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row>
    <row r="17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row>
    <row r="17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row>
    <row r="173">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row>
    <row r="174">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row>
    <row r="17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row>
    <row r="176">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row>
    <row r="177">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row>
    <row r="178">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row>
    <row r="179">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row>
    <row r="180">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row>
    <row r="18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row>
    <row r="18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row>
    <row r="183">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row>
    <row r="184">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row>
    <row r="18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row>
    <row r="186">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row>
    <row r="187">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row>
    <row r="188">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row>
    <row r="189">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row>
    <row r="190">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row>
    <row r="19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row>
    <row r="19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row>
    <row r="193">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row>
    <row r="194">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row>
    <row r="195">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row>
    <row r="196">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row>
    <row r="197">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row>
    <row r="198">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row>
    <row r="199">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row>
    <row r="200">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row>
    <row r="20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row>
    <row r="2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row>
    <row r="203">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row>
    <row r="204">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row>
    <row r="205">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row>
    <row r="206">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row>
    <row r="207">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row>
    <row r="208">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row>
    <row r="209">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row>
    <row r="210">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row>
    <row r="21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row>
    <row r="21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row>
    <row r="213">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row>
    <row r="214">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row>
    <row r="215">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row>
    <row r="216">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row>
    <row r="217">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row>
    <row r="218">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row>
    <row r="219">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row>
    <row r="220">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row>
    <row r="22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row>
    <row r="22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row>
    <row r="223">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row>
    <row r="224">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row>
    <row r="225">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row>
    <row r="226">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row>
    <row r="227">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row>
    <row r="228">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row>
    <row r="229">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row>
    <row r="230">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row>
    <row r="23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row>
    <row r="23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row>
    <row r="233">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row>
    <row r="234">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row>
    <row r="235">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row>
    <row r="236">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row>
    <row r="237">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row>
    <row r="238">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row>
    <row r="239">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row>
    <row r="240">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row>
    <row r="24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row>
    <row r="24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row>
    <row r="243">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row>
    <row r="244">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row>
    <row r="245">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row>
    <row r="246">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row>
    <row r="247">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row>
    <row r="248">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row>
    <row r="249">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row>
    <row r="250">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row>
    <row r="25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row>
    <row r="25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row>
    <row r="253">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row>
    <row r="254">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row>
    <row r="255">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row>
    <row r="256">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row>
    <row r="257">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row>
    <row r="258">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row>
    <row r="259">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row>
    <row r="260">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row>
    <row r="26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row>
    <row r="262">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row>
    <row r="263">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row>
    <row r="264">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row>
    <row r="265">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row>
    <row r="266">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row>
    <row r="267">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row>
    <row r="268">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row>
    <row r="269">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row>
    <row r="270">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row>
    <row r="27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row>
    <row r="272">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row>
    <row r="273">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row>
    <row r="274">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row>
    <row r="275">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row>
    <row r="276">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row>
    <row r="277">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row>
    <row r="278">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row>
    <row r="279">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row>
    <row r="280">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row>
    <row r="28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row>
    <row r="282">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row>
    <row r="283">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row>
    <row r="284">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row>
    <row r="285">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row>
    <row r="286">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row>
    <row r="287">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row>
    <row r="288">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row>
    <row r="289">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row>
    <row r="290">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row>
    <row r="29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row>
    <row r="29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row>
    <row r="293">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row>
    <row r="294">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row>
    <row r="295">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row>
    <row r="296">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row>
    <row r="297">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row>
    <row r="298">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row>
    <row r="299">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row>
    <row r="300">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row>
    <row r="30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row>
    <row r="302">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row>
    <row r="303">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row>
    <row r="304">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row>
    <row r="305">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row>
    <row r="306">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row>
    <row r="307">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row>
    <row r="308">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row>
    <row r="309">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row>
    <row r="310">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row>
    <row r="31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row>
    <row r="312">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row>
    <row r="313">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row>
    <row r="314">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row>
    <row r="315">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row>
    <row r="316">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row>
    <row r="317">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row>
    <row r="318">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row>
    <row r="319">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row>
    <row r="320">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row>
    <row r="32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row>
    <row r="322">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row>
    <row r="323">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row>
    <row r="324">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row>
    <row r="325">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row>
    <row r="326">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row>
    <row r="327">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row>
    <row r="328">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row>
    <row r="329">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row>
    <row r="330">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row>
    <row r="33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row>
    <row r="332">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row>
    <row r="333">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row>
    <row r="334">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row>
    <row r="335">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row>
    <row r="336">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row>
    <row r="337">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row>
    <row r="338">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row>
    <row r="339">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row>
    <row r="340">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row>
    <row r="34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row>
    <row r="342">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row>
    <row r="343">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row>
    <row r="344">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row>
    <row r="345">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row>
    <row r="346">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row>
    <row r="347">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row>
    <row r="348">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row>
    <row r="349">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row>
    <row r="350">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row>
    <row r="35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row>
    <row r="352">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row>
    <row r="353">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row>
    <row r="354">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row>
    <row r="355">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row>
    <row r="356">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row>
    <row r="357">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row>
    <row r="358">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row>
    <row r="359">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row>
    <row r="360">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row>
    <row r="36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row>
    <row r="362">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row>
    <row r="363">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row>
    <row r="364">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row>
    <row r="365">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row>
    <row r="366">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row>
    <row r="367">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row>
    <row r="368">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row>
    <row r="369">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row>
    <row r="370">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row>
    <row r="37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row>
    <row r="372">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row>
    <row r="373">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row>
    <row r="374">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row>
    <row r="375">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row>
    <row r="376">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row>
    <row r="377">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row>
    <row r="378">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row>
    <row r="379">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row>
    <row r="380">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row>
    <row r="38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row>
    <row r="382">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row>
    <row r="383">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row>
    <row r="384">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row>
    <row r="385">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row>
    <row r="386">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row>
    <row r="387">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row>
    <row r="388">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row>
    <row r="389">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row>
    <row r="390">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row>
    <row r="39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row>
    <row r="392">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row>
    <row r="393">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row>
    <row r="394">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row>
    <row r="395">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row>
    <row r="396">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row>
    <row r="397">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row>
    <row r="398">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row>
    <row r="399">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row>
    <row r="400">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row>
    <row r="40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row>
    <row r="402">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row>
    <row r="403">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row>
    <row r="404">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row>
    <row r="405">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row>
    <row r="406">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row>
    <row r="407">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row>
    <row r="408">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row>
    <row r="409">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row>
    <row r="410">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row>
    <row r="41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row>
    <row r="412">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row>
    <row r="413">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row>
    <row r="414">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row>
    <row r="415">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row>
    <row r="416">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row>
    <row r="417">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row>
    <row r="418">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row>
    <row r="419">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row>
    <row r="420">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row>
    <row r="42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row>
    <row r="422">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row>
    <row r="423">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row>
    <row r="424">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row>
    <row r="425">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row>
    <row r="426">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row>
    <row r="427">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row>
    <row r="428">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row>
    <row r="429">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row>
    <row r="430">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row>
    <row r="43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row>
    <row r="432">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row>
    <row r="433">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row>
    <row r="434">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row>
    <row r="435">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row>
    <row r="436">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row>
    <row r="437">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row>
    <row r="438">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row>
    <row r="439">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row>
    <row r="440">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row>
    <row r="44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row>
    <row r="442">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row>
    <row r="443">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row>
    <row r="444">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row>
    <row r="445">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row>
    <row r="446">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row>
    <row r="447">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row>
    <row r="448">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row>
    <row r="449">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row>
    <row r="450">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row>
    <row r="45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row>
    <row r="452">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row>
    <row r="453">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row>
    <row r="454">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row>
    <row r="455">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row>
    <row r="456">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row>
    <row r="457">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row>
    <row r="458">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row>
    <row r="459">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row>
    <row r="460">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row>
    <row r="46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row>
    <row r="462">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row>
    <row r="463">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row>
    <row r="464">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row>
    <row r="465">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row>
    <row r="466">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row>
    <row r="467">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row>
    <row r="468">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row>
    <row r="469">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row>
    <row r="470">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row>
    <row r="47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row>
    <row r="472">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row>
    <row r="473">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row>
    <row r="474">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row>
    <row r="475">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row>
    <row r="476">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row>
    <row r="477">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row>
    <row r="478">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row>
    <row r="479">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row>
    <row r="480">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row>
    <row r="48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row>
    <row r="482">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row>
    <row r="483">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row>
    <row r="484">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row>
    <row r="485">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row>
    <row r="486">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row>
    <row r="487">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row>
    <row r="488">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row>
    <row r="489">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row>
    <row r="490">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row>
    <row r="49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row>
    <row r="492">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row>
    <row r="493">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row>
    <row r="494">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row>
    <row r="495">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row>
    <row r="496">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row>
    <row r="497">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row>
    <row r="498">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row>
    <row r="499">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row>
    <row r="500">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row>
    <row r="50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row>
    <row r="502">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row>
    <row r="503">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row>
    <row r="504">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row>
    <row r="505">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row>
    <row r="506">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row>
    <row r="507">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row>
    <row r="508">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row>
    <row r="509">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row>
    <row r="510">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row>
    <row r="51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row>
    <row r="512">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row>
    <row r="513">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row>
    <row r="514">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row>
    <row r="515">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row>
    <row r="516">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row>
    <row r="517">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row>
    <row r="518">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row>
    <row r="519">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row>
    <row r="520">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row>
    <row r="52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row>
    <row r="522">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row>
    <row r="523">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row>
    <row r="524">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row>
    <row r="525">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row>
    <row r="526">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row>
    <row r="527">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row>
    <row r="528">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row>
    <row r="529">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row>
    <row r="530">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row>
    <row r="53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row>
    <row r="532">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row>
    <row r="533">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row>
    <row r="534">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row>
    <row r="535">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row>
    <row r="536">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row>
    <row r="537">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row>
    <row r="538">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row>
    <row r="539">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row>
    <row r="540">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row>
    <row r="54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row>
    <row r="542">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row>
    <row r="543">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row>
    <row r="544">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row>
    <row r="545">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row>
    <row r="546">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row>
    <row r="547">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row>
    <row r="548">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row>
    <row r="549">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row>
    <row r="550">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row>
    <row r="55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row>
    <row r="552">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row>
    <row r="553">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row>
    <row r="554">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row>
    <row r="555">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row>
    <row r="556">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row>
    <row r="557">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row>
    <row r="558">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row>
    <row r="559">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row>
    <row r="560">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row>
    <row r="56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row>
    <row r="562">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row>
    <row r="563">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row>
    <row r="564">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row>
    <row r="565">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row>
    <row r="566">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row>
    <row r="567">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row>
    <row r="568">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row>
    <row r="569">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row>
    <row r="570">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row>
    <row r="57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row>
    <row r="572">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row>
    <row r="573">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row>
    <row r="574">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row>
    <row r="575">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row>
    <row r="576">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row>
    <row r="577">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row>
    <row r="578">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row>
    <row r="579">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row>
    <row r="580">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row>
    <row r="58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row>
    <row r="582">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row>
    <row r="583">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row>
    <row r="584">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row>
    <row r="585">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row>
    <row r="586">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row>
    <row r="587">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row>
    <row r="588">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row>
    <row r="589">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row>
    <row r="590">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row>
    <row r="59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row>
    <row r="592">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row>
    <row r="593">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row>
    <row r="594">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row>
    <row r="595">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row>
    <row r="596">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row>
    <row r="597">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row>
    <row r="598">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row>
    <row r="599">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row>
    <row r="600">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row>
    <row r="60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row>
    <row r="602">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row>
    <row r="603">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row>
    <row r="604">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row>
    <row r="605">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row>
    <row r="606">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row>
    <row r="607">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row>
    <row r="608">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row>
    <row r="609">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row>
    <row r="610">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row>
    <row r="61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row>
    <row r="612">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row>
    <row r="613">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row>
    <row r="614">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row>
    <row r="615">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row>
    <row r="616">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row>
    <row r="617">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row>
    <row r="618">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row>
    <row r="619">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row>
    <row r="620">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row>
    <row r="62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row>
    <row r="622">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row>
    <row r="623">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row>
    <row r="624">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row>
    <row r="625">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row>
    <row r="626">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row>
    <row r="627">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row>
    <row r="628">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row>
    <row r="629">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row>
    <row r="630">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row>
    <row r="63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row>
    <row r="632">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row>
    <row r="633">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row>
    <row r="634">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row>
    <row r="635">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row>
    <row r="636">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row>
    <row r="637">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row>
    <row r="638">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row>
    <row r="639">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row>
    <row r="640">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row>
    <row r="64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row>
    <row r="642">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row>
    <row r="643">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row>
    <row r="644">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row>
    <row r="645">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row>
    <row r="646">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row>
    <row r="647">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row>
    <row r="648">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row>
    <row r="649">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row>
    <row r="650">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row>
    <row r="65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row>
    <row r="652">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row>
    <row r="653">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row>
    <row r="654">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row>
    <row r="655">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row>
    <row r="656">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row>
    <row r="657">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row>
    <row r="658">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row>
    <row r="659">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row>
    <row r="660">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row>
    <row r="66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row>
    <row r="662">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row>
    <row r="663">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row>
    <row r="664">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row>
    <row r="665">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row>
    <row r="666">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row>
    <row r="667">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row>
    <row r="668">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row>
    <row r="669">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row>
    <row r="670">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row>
    <row r="67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row>
    <row r="672">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row>
    <row r="673">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row>
    <row r="674">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row>
    <row r="675">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row>
    <row r="676">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row>
    <row r="677">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row>
    <row r="678">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row>
    <row r="679">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row>
    <row r="680">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row>
    <row r="68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row>
    <row r="682">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row>
    <row r="683">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row>
    <row r="684">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row>
    <row r="685">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row>
    <row r="686">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row>
    <row r="687">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row>
    <row r="688">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row>
    <row r="689">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row>
    <row r="690">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row>
    <row r="69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row>
    <row r="692">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row>
    <row r="693">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row>
    <row r="694">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row>
    <row r="695">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row>
    <row r="696">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row>
    <row r="697">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row>
    <row r="698">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row>
    <row r="699">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row>
    <row r="700">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row>
    <row r="70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row>
    <row r="702">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row>
    <row r="703">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row>
    <row r="704">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row>
    <row r="705">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row>
    <row r="706">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row>
    <row r="707">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row>
    <row r="708">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row>
    <row r="709">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row>
    <row r="710">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row>
    <row r="71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row>
    <row r="712">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row>
    <row r="713">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row>
    <row r="714">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row>
    <row r="715">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row>
    <row r="716">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row>
    <row r="717">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row>
    <row r="718">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row>
    <row r="719">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row>
    <row r="720">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row>
    <row r="72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row>
    <row r="722">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row>
    <row r="723">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row>
    <row r="724">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row>
    <row r="725">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row>
    <row r="726">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row>
    <row r="727">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row>
    <row r="728">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row>
    <row r="729">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row>
    <row r="730">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row>
    <row r="73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row>
    <row r="732">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row>
    <row r="733">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row>
    <row r="734">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row>
    <row r="735">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row>
    <row r="736">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row>
    <row r="737">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row>
    <row r="738">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row>
    <row r="739">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row>
    <row r="740">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row>
    <row r="74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row>
    <row r="742">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row>
    <row r="743">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row>
    <row r="744">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row>
    <row r="745">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row>
    <row r="746">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row>
    <row r="747">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row>
    <row r="748">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row>
    <row r="749">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row>
    <row r="750">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row>
    <row r="75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row>
    <row r="752">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row>
    <row r="753">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row>
    <row r="754">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row>
    <row r="755">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row>
    <row r="756">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row>
    <row r="757">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row>
    <row r="758">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row>
    <row r="759">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row>
    <row r="760">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row>
    <row r="76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row>
    <row r="762">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row>
    <row r="763">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row>
    <row r="764">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row>
    <row r="765">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row>
    <row r="766">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row>
    <row r="767">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row>
    <row r="768">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row>
    <row r="769">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row>
    <row r="770">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row>
    <row r="77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row>
    <row r="772">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row>
    <row r="773">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row>
    <row r="774">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row>
    <row r="775">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row>
    <row r="776">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row>
    <row r="777">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row>
    <row r="778">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row>
    <row r="779">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row>
    <row r="780">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row>
    <row r="78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row>
    <row r="782">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row>
    <row r="783">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row>
    <row r="784">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row>
    <row r="785">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row>
    <row r="786">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row>
    <row r="787">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row>
    <row r="788">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row>
    <row r="789">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row>
    <row r="790">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row>
    <row r="79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row>
    <row r="792">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row>
    <row r="793">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row>
    <row r="794">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row>
    <row r="795">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row>
    <row r="796">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row>
    <row r="797">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row>
    <row r="798">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row>
    <row r="799">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row>
    <row r="800">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row>
    <row r="80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row>
    <row r="802">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row>
    <row r="803">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row>
    <row r="804">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row>
    <row r="805">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row>
    <row r="806">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row>
    <row r="807">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row>
    <row r="808">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row>
    <row r="809">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row>
    <row r="810">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row>
    <row r="81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row>
    <row r="812">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row>
    <row r="813">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row>
    <row r="814">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row>
    <row r="815">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row>
    <row r="816">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row>
    <row r="817">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row>
    <row r="818">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row>
    <row r="819">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row>
    <row r="820">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row>
    <row r="82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row>
    <row r="822">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row>
    <row r="823">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row>
    <row r="824">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row>
    <row r="825">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row>
    <row r="826">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row>
    <row r="827">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row>
    <row r="828">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row>
    <row r="829">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row>
    <row r="830">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row>
    <row r="83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row>
    <row r="832">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row>
    <row r="833">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row>
    <row r="834">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row>
    <row r="835">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row>
    <row r="836">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row>
    <row r="837">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row>
    <row r="838">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row>
    <row r="839">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row>
    <row r="840">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row>
    <row r="84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row>
    <row r="842">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row>
    <row r="843">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row>
    <row r="844">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row>
    <row r="845">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row>
    <row r="846">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row>
    <row r="847">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row>
    <row r="848">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row>
    <row r="849">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row>
    <row r="850">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row>
    <row r="85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row>
    <row r="852">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row>
    <row r="853">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row>
    <row r="854">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row>
    <row r="855">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row>
    <row r="856">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row>
    <row r="857">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row>
    <row r="858">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row>
    <row r="859">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row>
    <row r="860">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row>
    <row r="86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row>
    <row r="862">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row>
    <row r="863">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row>
    <row r="864">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row>
    <row r="865">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row>
    <row r="866">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row>
    <row r="867">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row>
    <row r="868">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row>
    <row r="869">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row>
    <row r="870">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row>
    <row r="87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row>
    <row r="872">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row>
    <row r="873">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row>
    <row r="874">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row>
    <row r="875">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row>
    <row r="876">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row>
    <row r="877">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row>
    <row r="878">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row>
    <row r="879">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row>
    <row r="880">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row>
    <row r="88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row>
    <row r="882">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row>
    <row r="883">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row>
    <row r="884">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row>
    <row r="885">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row>
    <row r="886">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row>
    <row r="887">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row>
    <row r="888">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row>
    <row r="889">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row>
    <row r="890">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row>
    <row r="89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row>
    <row r="892">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row>
    <row r="893">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row>
    <row r="894">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row>
    <row r="895">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row>
    <row r="896">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row>
    <row r="897">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row>
    <row r="898">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row>
    <row r="899">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row>
    <row r="900">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row>
    <row r="90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row>
    <row r="902">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row>
    <row r="903">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row>
    <row r="904">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row>
    <row r="905">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row>
    <row r="906">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row>
    <row r="907">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row>
    <row r="908">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row>
    <row r="909">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row>
    <row r="910">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row>
    <row r="91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row>
    <row r="912">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row>
    <row r="913">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row>
    <row r="914">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row>
    <row r="915">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row>
    <row r="916">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row>
    <row r="917">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row>
    <row r="918">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row>
    <row r="919">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row>
    <row r="920">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row>
    <row r="92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row>
    <row r="922">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row>
    <row r="923">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row>
    <row r="924">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row>
    <row r="925">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row>
    <row r="926">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row>
    <row r="927">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row>
    <row r="928">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row>
    <row r="929">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row>
    <row r="930">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row>
    <row r="93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row>
    <row r="932">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row>
    <row r="933">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row>
    <row r="934">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row>
    <row r="935">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row>
    <row r="936">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row>
    <row r="937">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row>
    <row r="938">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row>
    <row r="939">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row>
    <row r="940">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row>
    <row r="94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row>
    <row r="942">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row>
    <row r="943">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row>
    <row r="944">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row>
    <row r="945">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row>
    <row r="946">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row>
    <row r="947">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row>
    <row r="948">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row>
    <row r="949">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row>
    <row r="950">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row>
    <row r="95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row>
    <row r="952">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row>
    <row r="953">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row>
    <row r="954">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row>
    <row r="955">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row>
    <row r="956">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row>
    <row r="957">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row>
    <row r="958">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row>
    <row r="959">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row>
    <row r="960">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row>
    <row r="96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row>
    <row r="962">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row>
    <row r="963">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row>
    <row r="964">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row>
    <row r="965">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row>
    <row r="966">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row>
    <row r="967">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row>
    <row r="968">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row>
    <row r="969">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row>
    <row r="970">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row>
    <row r="97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row>
    <row r="972">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row>
    <row r="973">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row>
    <row r="974">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row>
    <row r="975">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row>
    <row r="976">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row>
    <row r="977">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row>
    <row r="978">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row>
    <row r="979">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row>
    <row r="980">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row>
    <row r="98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row>
    <row r="982">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row>
    <row r="983">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row>
    <row r="984">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row>
    <row r="985">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row>
    <row r="986">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row>
    <row r="987">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row>
    <row r="988">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row>
    <row r="989">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row>
    <row r="990">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row>
    <row r="991">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row>
    <row r="992">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row>
    <row r="993">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row>
    <row r="994">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row>
    <row r="995">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row>
    <row r="996">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row>
    <row r="997">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2"/>
      <c r="AG997" s="82"/>
    </row>
    <row r="998">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row>
    <row r="999">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G999" s="82"/>
    </row>
    <row r="1000">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c r="AA1000" s="82"/>
      <c r="AB1000" s="82"/>
      <c r="AC1000" s="82"/>
      <c r="AD1000" s="82"/>
      <c r="AE1000" s="82"/>
      <c r="AF1000" s="82"/>
      <c r="AG1000" s="82"/>
    </row>
    <row r="1001">
      <c r="A1001" s="82"/>
      <c r="B1001" s="82"/>
      <c r="C1001" s="82"/>
      <c r="D1001" s="82"/>
      <c r="E1001" s="82"/>
      <c r="F1001" s="82"/>
      <c r="G1001" s="82"/>
      <c r="H1001" s="82"/>
      <c r="I1001" s="82"/>
      <c r="J1001" s="82"/>
      <c r="K1001" s="82"/>
      <c r="L1001" s="82"/>
      <c r="M1001" s="82"/>
      <c r="N1001" s="82"/>
      <c r="O1001" s="82"/>
      <c r="P1001" s="82"/>
      <c r="Q1001" s="82"/>
      <c r="R1001" s="82"/>
      <c r="S1001" s="82"/>
      <c r="T1001" s="82"/>
      <c r="U1001" s="82"/>
      <c r="V1001" s="82"/>
      <c r="W1001" s="82"/>
      <c r="X1001" s="82"/>
      <c r="Y1001" s="82"/>
      <c r="Z1001" s="82"/>
      <c r="AA1001" s="82"/>
      <c r="AB1001" s="82"/>
      <c r="AC1001" s="82"/>
      <c r="AD1001" s="82"/>
      <c r="AE1001" s="82"/>
      <c r="AF1001" s="82"/>
      <c r="AG1001" s="82"/>
    </row>
    <row r="1002">
      <c r="A1002" s="82"/>
      <c r="B1002" s="82"/>
      <c r="C1002" s="82"/>
      <c r="D1002" s="82"/>
      <c r="E1002" s="82"/>
      <c r="F1002" s="82"/>
      <c r="G1002" s="82"/>
      <c r="H1002" s="82"/>
      <c r="I1002" s="82"/>
      <c r="J1002" s="82"/>
      <c r="K1002" s="82"/>
      <c r="L1002" s="82"/>
      <c r="M1002" s="82"/>
      <c r="N1002" s="82"/>
      <c r="O1002" s="82"/>
      <c r="P1002" s="82"/>
      <c r="Q1002" s="82"/>
      <c r="R1002" s="82"/>
      <c r="S1002" s="82"/>
      <c r="T1002" s="82"/>
      <c r="U1002" s="82"/>
      <c r="V1002" s="82"/>
      <c r="W1002" s="82"/>
      <c r="X1002" s="82"/>
      <c r="Y1002" s="82"/>
      <c r="Z1002" s="82"/>
      <c r="AA1002" s="82"/>
      <c r="AB1002" s="82"/>
      <c r="AC1002" s="82"/>
      <c r="AD1002" s="82"/>
      <c r="AE1002" s="82"/>
      <c r="AF1002" s="82"/>
      <c r="AG1002" s="82"/>
    </row>
    <row r="1003">
      <c r="A1003" s="82"/>
      <c r="B1003" s="82"/>
      <c r="C1003" s="82"/>
      <c r="D1003" s="82"/>
      <c r="E1003" s="82"/>
      <c r="F1003" s="82"/>
      <c r="G1003" s="82"/>
      <c r="H1003" s="82"/>
      <c r="I1003" s="82"/>
      <c r="J1003" s="82"/>
      <c r="K1003" s="82"/>
      <c r="L1003" s="82"/>
      <c r="M1003" s="82"/>
      <c r="N1003" s="82"/>
      <c r="O1003" s="82"/>
      <c r="P1003" s="82"/>
      <c r="Q1003" s="82"/>
      <c r="R1003" s="82"/>
      <c r="S1003" s="82"/>
      <c r="T1003" s="82"/>
      <c r="U1003" s="82"/>
      <c r="V1003" s="82"/>
      <c r="W1003" s="82"/>
      <c r="X1003" s="82"/>
      <c r="Y1003" s="82"/>
      <c r="Z1003" s="82"/>
      <c r="AA1003" s="82"/>
      <c r="AB1003" s="82"/>
      <c r="AC1003" s="82"/>
      <c r="AD1003" s="82"/>
      <c r="AE1003" s="82"/>
      <c r="AF1003" s="82"/>
      <c r="AG1003" s="82"/>
    </row>
    <row r="1004">
      <c r="A1004" s="82"/>
      <c r="B1004" s="82"/>
      <c r="C1004" s="82"/>
      <c r="D1004" s="82"/>
      <c r="E1004" s="82"/>
      <c r="F1004" s="82"/>
      <c r="G1004" s="82"/>
      <c r="H1004" s="82"/>
      <c r="I1004" s="82"/>
      <c r="J1004" s="82"/>
      <c r="K1004" s="82"/>
      <c r="L1004" s="82"/>
      <c r="M1004" s="82"/>
      <c r="N1004" s="82"/>
      <c r="O1004" s="82"/>
      <c r="P1004" s="82"/>
      <c r="Q1004" s="82"/>
      <c r="R1004" s="82"/>
      <c r="S1004" s="82"/>
      <c r="T1004" s="82"/>
      <c r="U1004" s="82"/>
      <c r="V1004" s="82"/>
      <c r="W1004" s="82"/>
      <c r="X1004" s="82"/>
      <c r="Y1004" s="82"/>
      <c r="Z1004" s="82"/>
      <c r="AA1004" s="82"/>
      <c r="AB1004" s="82"/>
      <c r="AC1004" s="82"/>
      <c r="AD1004" s="82"/>
      <c r="AE1004" s="82"/>
      <c r="AF1004" s="82"/>
      <c r="AG1004" s="82"/>
    </row>
    <row r="1005">
      <c r="A1005" s="82"/>
      <c r="B1005" s="82"/>
      <c r="C1005" s="82"/>
      <c r="D1005" s="82"/>
      <c r="E1005" s="82"/>
      <c r="F1005" s="82"/>
      <c r="G1005" s="82"/>
      <c r="H1005" s="82"/>
      <c r="I1005" s="82"/>
      <c r="J1005" s="82"/>
      <c r="K1005" s="82"/>
      <c r="L1005" s="82"/>
      <c r="M1005" s="82"/>
      <c r="N1005" s="82"/>
      <c r="O1005" s="82"/>
      <c r="P1005" s="82"/>
      <c r="Q1005" s="82"/>
      <c r="R1005" s="82"/>
      <c r="S1005" s="82"/>
      <c r="T1005" s="82"/>
      <c r="U1005" s="82"/>
      <c r="V1005" s="82"/>
      <c r="W1005" s="82"/>
      <c r="X1005" s="82"/>
      <c r="Y1005" s="82"/>
      <c r="Z1005" s="82"/>
      <c r="AA1005" s="82"/>
      <c r="AB1005" s="82"/>
      <c r="AC1005" s="82"/>
      <c r="AD1005" s="82"/>
      <c r="AE1005" s="82"/>
      <c r="AF1005" s="82"/>
      <c r="AG1005" s="82"/>
    </row>
    <row r="1006">
      <c r="A1006" s="82"/>
      <c r="B1006" s="82"/>
      <c r="C1006" s="82"/>
      <c r="D1006" s="82"/>
      <c r="E1006" s="82"/>
      <c r="F1006" s="82"/>
      <c r="G1006" s="82"/>
      <c r="H1006" s="82"/>
      <c r="I1006" s="82"/>
      <c r="J1006" s="82"/>
      <c r="K1006" s="82"/>
      <c r="L1006" s="82"/>
      <c r="M1006" s="82"/>
      <c r="N1006" s="82"/>
      <c r="O1006" s="82"/>
      <c r="P1006" s="82"/>
      <c r="Q1006" s="82"/>
      <c r="R1006" s="82"/>
      <c r="S1006" s="82"/>
      <c r="T1006" s="82"/>
      <c r="U1006" s="82"/>
      <c r="V1006" s="82"/>
      <c r="W1006" s="82"/>
      <c r="X1006" s="82"/>
      <c r="Y1006" s="82"/>
      <c r="Z1006" s="82"/>
      <c r="AA1006" s="82"/>
      <c r="AB1006" s="82"/>
      <c r="AC1006" s="82"/>
      <c r="AD1006" s="82"/>
      <c r="AE1006" s="82"/>
      <c r="AF1006" s="82"/>
      <c r="AG1006" s="82"/>
    </row>
    <row r="1007">
      <c r="A1007" s="82"/>
      <c r="B1007" s="82"/>
      <c r="C1007" s="82"/>
      <c r="D1007" s="82"/>
      <c r="E1007" s="82"/>
      <c r="F1007" s="82"/>
      <c r="G1007" s="82"/>
      <c r="H1007" s="82"/>
      <c r="I1007" s="82"/>
      <c r="J1007" s="82"/>
      <c r="K1007" s="82"/>
      <c r="L1007" s="82"/>
      <c r="M1007" s="82"/>
      <c r="N1007" s="82"/>
      <c r="O1007" s="82"/>
      <c r="P1007" s="82"/>
      <c r="Q1007" s="82"/>
      <c r="R1007" s="82"/>
      <c r="S1007" s="82"/>
      <c r="T1007" s="82"/>
      <c r="U1007" s="82"/>
      <c r="V1007" s="82"/>
      <c r="W1007" s="82"/>
      <c r="X1007" s="82"/>
      <c r="Y1007" s="82"/>
      <c r="Z1007" s="82"/>
      <c r="AA1007" s="82"/>
      <c r="AB1007" s="82"/>
      <c r="AC1007" s="82"/>
      <c r="AD1007" s="82"/>
      <c r="AE1007" s="82"/>
      <c r="AF1007" s="82"/>
      <c r="AG1007" s="82"/>
    </row>
    <row r="1008">
      <c r="A1008" s="82"/>
      <c r="B1008" s="82"/>
      <c r="C1008" s="82"/>
      <c r="D1008" s="82"/>
      <c r="E1008" s="82"/>
      <c r="F1008" s="82"/>
      <c r="G1008" s="82"/>
      <c r="H1008" s="82"/>
      <c r="I1008" s="82"/>
      <c r="J1008" s="82"/>
      <c r="K1008" s="82"/>
      <c r="L1008" s="82"/>
      <c r="M1008" s="82"/>
      <c r="N1008" s="82"/>
      <c r="O1008" s="82"/>
      <c r="P1008" s="82"/>
      <c r="Q1008" s="82"/>
      <c r="R1008" s="82"/>
      <c r="S1008" s="82"/>
      <c r="T1008" s="82"/>
      <c r="U1008" s="82"/>
      <c r="V1008" s="82"/>
      <c r="W1008" s="82"/>
      <c r="X1008" s="82"/>
      <c r="Y1008" s="82"/>
      <c r="Z1008" s="82"/>
      <c r="AA1008" s="82"/>
      <c r="AB1008" s="82"/>
      <c r="AC1008" s="82"/>
      <c r="AD1008" s="82"/>
      <c r="AE1008" s="82"/>
      <c r="AF1008" s="82"/>
      <c r="AG1008" s="82"/>
    </row>
    <row r="1009">
      <c r="A1009" s="82"/>
      <c r="B1009" s="82"/>
      <c r="C1009" s="82"/>
      <c r="D1009" s="82"/>
      <c r="E1009" s="82"/>
      <c r="F1009" s="82"/>
      <c r="G1009" s="82"/>
      <c r="H1009" s="82"/>
      <c r="I1009" s="82"/>
      <c r="J1009" s="82"/>
      <c r="K1009" s="82"/>
      <c r="L1009" s="82"/>
      <c r="M1009" s="82"/>
      <c r="N1009" s="82"/>
      <c r="O1009" s="82"/>
      <c r="P1009" s="82"/>
      <c r="Q1009" s="82"/>
      <c r="R1009" s="82"/>
      <c r="S1009" s="82"/>
      <c r="T1009" s="82"/>
      <c r="U1009" s="82"/>
      <c r="V1009" s="82"/>
      <c r="W1009" s="82"/>
      <c r="X1009" s="82"/>
      <c r="Y1009" s="82"/>
      <c r="Z1009" s="82"/>
      <c r="AA1009" s="82"/>
      <c r="AB1009" s="82"/>
      <c r="AC1009" s="82"/>
      <c r="AD1009" s="82"/>
      <c r="AE1009" s="82"/>
      <c r="AF1009" s="82"/>
      <c r="AG1009" s="82"/>
    </row>
    <row r="1010">
      <c r="A1010" s="82"/>
      <c r="B1010" s="82"/>
      <c r="C1010" s="82"/>
      <c r="D1010" s="82"/>
      <c r="E1010" s="82"/>
      <c r="F1010" s="82"/>
      <c r="G1010" s="82"/>
      <c r="H1010" s="82"/>
      <c r="I1010" s="82"/>
      <c r="J1010" s="82"/>
      <c r="K1010" s="82"/>
      <c r="L1010" s="82"/>
      <c r="M1010" s="82"/>
      <c r="N1010" s="82"/>
      <c r="O1010" s="82"/>
      <c r="P1010" s="82"/>
      <c r="Q1010" s="82"/>
      <c r="R1010" s="82"/>
      <c r="S1010" s="82"/>
      <c r="T1010" s="82"/>
      <c r="U1010" s="82"/>
      <c r="V1010" s="82"/>
      <c r="W1010" s="82"/>
      <c r="X1010" s="82"/>
      <c r="Y1010" s="82"/>
      <c r="Z1010" s="82"/>
      <c r="AA1010" s="82"/>
      <c r="AB1010" s="82"/>
      <c r="AC1010" s="82"/>
      <c r="AD1010" s="82"/>
      <c r="AE1010" s="82"/>
      <c r="AF1010" s="82"/>
      <c r="AG1010" s="82"/>
    </row>
    <row r="1011">
      <c r="A1011" s="82"/>
      <c r="B1011" s="82"/>
      <c r="C1011" s="82"/>
      <c r="D1011" s="82"/>
      <c r="E1011" s="82"/>
      <c r="F1011" s="82"/>
      <c r="G1011" s="82"/>
      <c r="H1011" s="82"/>
      <c r="I1011" s="82"/>
      <c r="J1011" s="82"/>
      <c r="K1011" s="82"/>
      <c r="L1011" s="82"/>
      <c r="M1011" s="82"/>
      <c r="N1011" s="82"/>
      <c r="O1011" s="82"/>
      <c r="P1011" s="82"/>
      <c r="Q1011" s="82"/>
      <c r="R1011" s="82"/>
      <c r="S1011" s="82"/>
      <c r="T1011" s="82"/>
      <c r="U1011" s="82"/>
      <c r="V1011" s="82"/>
      <c r="W1011" s="82"/>
      <c r="X1011" s="82"/>
      <c r="Y1011" s="82"/>
      <c r="Z1011" s="82"/>
      <c r="AA1011" s="82"/>
      <c r="AB1011" s="82"/>
      <c r="AC1011" s="82"/>
      <c r="AD1011" s="82"/>
      <c r="AE1011" s="82"/>
      <c r="AF1011" s="82"/>
      <c r="AG1011" s="82"/>
    </row>
    <row r="1012">
      <c r="A1012" s="82"/>
      <c r="B1012" s="82"/>
      <c r="C1012" s="82"/>
      <c r="D1012" s="82"/>
      <c r="E1012" s="82"/>
      <c r="F1012" s="82"/>
      <c r="G1012" s="82"/>
      <c r="H1012" s="82"/>
      <c r="I1012" s="82"/>
      <c r="J1012" s="82"/>
      <c r="K1012" s="82"/>
      <c r="L1012" s="82"/>
      <c r="M1012" s="82"/>
      <c r="N1012" s="82"/>
      <c r="O1012" s="82"/>
      <c r="P1012" s="82"/>
      <c r="Q1012" s="82"/>
      <c r="R1012" s="82"/>
      <c r="S1012" s="82"/>
      <c r="T1012" s="82"/>
      <c r="U1012" s="82"/>
      <c r="V1012" s="82"/>
      <c r="W1012" s="82"/>
      <c r="X1012" s="82"/>
      <c r="Y1012" s="82"/>
      <c r="Z1012" s="82"/>
      <c r="AA1012" s="82"/>
      <c r="AB1012" s="82"/>
      <c r="AC1012" s="82"/>
      <c r="AD1012" s="82"/>
      <c r="AE1012" s="82"/>
      <c r="AF1012" s="82"/>
      <c r="AG1012" s="82"/>
    </row>
    <row r="1013">
      <c r="A1013" s="82"/>
      <c r="B1013" s="82"/>
      <c r="C1013" s="82"/>
      <c r="D1013" s="82"/>
      <c r="E1013" s="82"/>
      <c r="F1013" s="82"/>
      <c r="G1013" s="82"/>
      <c r="H1013" s="82"/>
      <c r="I1013" s="82"/>
      <c r="J1013" s="82"/>
      <c r="K1013" s="82"/>
      <c r="L1013" s="82"/>
      <c r="M1013" s="82"/>
      <c r="N1013" s="82"/>
      <c r="O1013" s="82"/>
      <c r="P1013" s="82"/>
      <c r="Q1013" s="82"/>
      <c r="R1013" s="82"/>
      <c r="S1013" s="82"/>
      <c r="T1013" s="82"/>
      <c r="U1013" s="82"/>
      <c r="V1013" s="82"/>
      <c r="W1013" s="82"/>
      <c r="X1013" s="82"/>
      <c r="Y1013" s="82"/>
      <c r="Z1013" s="82"/>
      <c r="AA1013" s="82"/>
      <c r="AB1013" s="82"/>
      <c r="AC1013" s="82"/>
      <c r="AD1013" s="82"/>
      <c r="AE1013" s="82"/>
      <c r="AF1013" s="82"/>
      <c r="AG1013" s="82"/>
    </row>
    <row r="1014">
      <c r="A1014" s="82"/>
      <c r="B1014" s="82"/>
      <c r="C1014" s="82"/>
      <c r="D1014" s="82"/>
      <c r="E1014" s="82"/>
      <c r="F1014" s="82"/>
      <c r="G1014" s="82"/>
      <c r="H1014" s="82"/>
      <c r="I1014" s="82"/>
      <c r="J1014" s="82"/>
      <c r="K1014" s="82"/>
      <c r="L1014" s="82"/>
      <c r="M1014" s="82"/>
      <c r="N1014" s="82"/>
      <c r="O1014" s="82"/>
      <c r="P1014" s="82"/>
      <c r="Q1014" s="82"/>
      <c r="R1014" s="82"/>
      <c r="S1014" s="82"/>
      <c r="T1014" s="82"/>
      <c r="U1014" s="82"/>
      <c r="V1014" s="82"/>
      <c r="W1014" s="82"/>
      <c r="X1014" s="82"/>
      <c r="Y1014" s="82"/>
      <c r="Z1014" s="82"/>
      <c r="AA1014" s="82"/>
      <c r="AB1014" s="82"/>
      <c r="AC1014" s="82"/>
      <c r="AD1014" s="82"/>
      <c r="AE1014" s="82"/>
      <c r="AF1014" s="82"/>
      <c r="AG1014" s="82"/>
    </row>
    <row r="1015">
      <c r="A1015" s="82"/>
      <c r="B1015" s="82"/>
      <c r="C1015" s="82"/>
      <c r="D1015" s="82"/>
      <c r="E1015" s="82"/>
      <c r="F1015" s="82"/>
      <c r="G1015" s="82"/>
      <c r="H1015" s="82"/>
      <c r="I1015" s="82"/>
      <c r="J1015" s="82"/>
      <c r="K1015" s="82"/>
      <c r="L1015" s="82"/>
      <c r="M1015" s="82"/>
      <c r="N1015" s="82"/>
      <c r="O1015" s="82"/>
      <c r="P1015" s="82"/>
      <c r="Q1015" s="82"/>
      <c r="R1015" s="82"/>
      <c r="S1015" s="82"/>
      <c r="T1015" s="82"/>
      <c r="U1015" s="82"/>
      <c r="V1015" s="82"/>
      <c r="W1015" s="82"/>
      <c r="X1015" s="82"/>
      <c r="Y1015" s="82"/>
      <c r="Z1015" s="82"/>
      <c r="AA1015" s="82"/>
      <c r="AB1015" s="82"/>
      <c r="AC1015" s="82"/>
      <c r="AD1015" s="82"/>
      <c r="AE1015" s="82"/>
      <c r="AF1015" s="82"/>
      <c r="AG1015" s="82"/>
    </row>
    <row r="1016">
      <c r="A1016" s="82"/>
      <c r="B1016" s="82"/>
      <c r="C1016" s="82"/>
      <c r="D1016" s="82"/>
      <c r="E1016" s="82"/>
      <c r="F1016" s="82"/>
      <c r="G1016" s="82"/>
      <c r="H1016" s="82"/>
      <c r="I1016" s="82"/>
      <c r="J1016" s="82"/>
      <c r="K1016" s="82"/>
      <c r="L1016" s="82"/>
      <c r="M1016" s="82"/>
      <c r="N1016" s="82"/>
      <c r="O1016" s="82"/>
      <c r="P1016" s="82"/>
      <c r="Q1016" s="82"/>
      <c r="R1016" s="82"/>
      <c r="S1016" s="82"/>
      <c r="T1016" s="82"/>
      <c r="U1016" s="82"/>
      <c r="V1016" s="82"/>
      <c r="W1016" s="82"/>
      <c r="X1016" s="82"/>
      <c r="Y1016" s="82"/>
      <c r="Z1016" s="82"/>
      <c r="AA1016" s="82"/>
      <c r="AB1016" s="82"/>
      <c r="AC1016" s="82"/>
      <c r="AD1016" s="82"/>
      <c r="AE1016" s="82"/>
      <c r="AF1016" s="82"/>
      <c r="AG1016" s="82"/>
    </row>
    <row r="1017">
      <c r="A1017" s="82"/>
      <c r="B1017" s="82"/>
      <c r="C1017" s="82"/>
      <c r="D1017" s="82"/>
      <c r="E1017" s="82"/>
      <c r="F1017" s="82"/>
      <c r="G1017" s="82"/>
      <c r="H1017" s="82"/>
      <c r="I1017" s="82"/>
      <c r="J1017" s="82"/>
      <c r="K1017" s="82"/>
      <c r="L1017" s="82"/>
      <c r="M1017" s="82"/>
      <c r="N1017" s="82"/>
      <c r="O1017" s="82"/>
      <c r="P1017" s="82"/>
      <c r="Q1017" s="82"/>
      <c r="R1017" s="82"/>
      <c r="S1017" s="82"/>
      <c r="T1017" s="82"/>
      <c r="U1017" s="82"/>
      <c r="V1017" s="82"/>
      <c r="W1017" s="82"/>
      <c r="X1017" s="82"/>
      <c r="Y1017" s="82"/>
      <c r="Z1017" s="82"/>
      <c r="AA1017" s="82"/>
      <c r="AB1017" s="82"/>
      <c r="AC1017" s="82"/>
      <c r="AD1017" s="82"/>
      <c r="AE1017" s="82"/>
      <c r="AF1017" s="82"/>
      <c r="AG1017" s="82"/>
    </row>
    <row r="1018">
      <c r="A1018" s="82"/>
      <c r="B1018" s="82"/>
      <c r="C1018" s="82"/>
      <c r="D1018" s="82"/>
      <c r="E1018" s="82"/>
      <c r="F1018" s="82"/>
      <c r="G1018" s="82"/>
      <c r="H1018" s="82"/>
      <c r="I1018" s="82"/>
      <c r="J1018" s="82"/>
      <c r="K1018" s="82"/>
      <c r="L1018" s="82"/>
      <c r="M1018" s="82"/>
      <c r="N1018" s="82"/>
      <c r="O1018" s="82"/>
      <c r="P1018" s="82"/>
      <c r="Q1018" s="82"/>
      <c r="R1018" s="82"/>
      <c r="S1018" s="82"/>
      <c r="T1018" s="82"/>
      <c r="U1018" s="82"/>
      <c r="V1018" s="82"/>
      <c r="W1018" s="82"/>
      <c r="X1018" s="82"/>
      <c r="Y1018" s="82"/>
      <c r="Z1018" s="82"/>
      <c r="AA1018" s="82"/>
      <c r="AB1018" s="82"/>
      <c r="AC1018" s="82"/>
      <c r="AD1018" s="82"/>
      <c r="AE1018" s="82"/>
      <c r="AF1018" s="82"/>
      <c r="AG1018" s="82"/>
    </row>
    <row r="1019">
      <c r="A1019" s="82"/>
      <c r="B1019" s="82"/>
      <c r="C1019" s="82"/>
      <c r="D1019" s="82"/>
      <c r="E1019" s="82"/>
      <c r="F1019" s="82"/>
      <c r="G1019" s="82"/>
      <c r="H1019" s="82"/>
      <c r="I1019" s="82"/>
      <c r="J1019" s="82"/>
      <c r="K1019" s="82"/>
      <c r="L1019" s="82"/>
      <c r="M1019" s="82"/>
      <c r="N1019" s="82"/>
      <c r="O1019" s="82"/>
      <c r="P1019" s="82"/>
      <c r="Q1019" s="82"/>
      <c r="R1019" s="82"/>
      <c r="S1019" s="82"/>
      <c r="T1019" s="82"/>
      <c r="U1019" s="82"/>
      <c r="V1019" s="82"/>
      <c r="W1019" s="82"/>
      <c r="X1019" s="82"/>
      <c r="Y1019" s="82"/>
      <c r="Z1019" s="82"/>
      <c r="AA1019" s="82"/>
      <c r="AB1019" s="82"/>
      <c r="AC1019" s="82"/>
      <c r="AD1019" s="82"/>
      <c r="AE1019" s="82"/>
      <c r="AF1019" s="82"/>
      <c r="AG1019" s="82"/>
    </row>
    <row r="1020">
      <c r="A1020" s="82"/>
      <c r="B1020" s="82"/>
      <c r="C1020" s="82"/>
      <c r="D1020" s="82"/>
      <c r="E1020" s="82"/>
      <c r="F1020" s="82"/>
      <c r="G1020" s="82"/>
      <c r="H1020" s="82"/>
      <c r="I1020" s="82"/>
      <c r="J1020" s="82"/>
      <c r="K1020" s="82"/>
      <c r="L1020" s="82"/>
      <c r="M1020" s="82"/>
      <c r="N1020" s="82"/>
      <c r="O1020" s="82"/>
      <c r="P1020" s="82"/>
      <c r="Q1020" s="82"/>
      <c r="R1020" s="82"/>
      <c r="S1020" s="82"/>
      <c r="T1020" s="82"/>
      <c r="U1020" s="82"/>
      <c r="V1020" s="82"/>
      <c r="W1020" s="82"/>
      <c r="X1020" s="82"/>
      <c r="Y1020" s="82"/>
      <c r="Z1020" s="82"/>
      <c r="AA1020" s="82"/>
      <c r="AB1020" s="82"/>
      <c r="AC1020" s="82"/>
      <c r="AD1020" s="82"/>
      <c r="AE1020" s="82"/>
      <c r="AF1020" s="82"/>
      <c r="AG1020" s="82"/>
    </row>
    <row r="1021">
      <c r="A1021" s="82"/>
      <c r="B1021" s="82"/>
      <c r="C1021" s="82"/>
      <c r="D1021" s="82"/>
      <c r="E1021" s="82"/>
      <c r="F1021" s="82"/>
      <c r="G1021" s="82"/>
      <c r="H1021" s="82"/>
      <c r="I1021" s="82"/>
      <c r="J1021" s="82"/>
      <c r="K1021" s="82"/>
      <c r="L1021" s="82"/>
      <c r="M1021" s="82"/>
      <c r="N1021" s="82"/>
      <c r="O1021" s="82"/>
      <c r="P1021" s="82"/>
      <c r="Q1021" s="82"/>
      <c r="R1021" s="82"/>
      <c r="S1021" s="82"/>
      <c r="T1021" s="82"/>
      <c r="U1021" s="82"/>
      <c r="V1021" s="82"/>
      <c r="W1021" s="82"/>
      <c r="X1021" s="82"/>
      <c r="Y1021" s="82"/>
      <c r="Z1021" s="82"/>
      <c r="AA1021" s="82"/>
      <c r="AB1021" s="82"/>
      <c r="AC1021" s="82"/>
      <c r="AD1021" s="82"/>
      <c r="AE1021" s="82"/>
      <c r="AF1021" s="82"/>
      <c r="AG1021" s="82"/>
    </row>
    <row r="1022">
      <c r="A1022" s="82"/>
      <c r="B1022" s="82"/>
      <c r="C1022" s="82"/>
      <c r="D1022" s="82"/>
      <c r="E1022" s="82"/>
      <c r="F1022" s="82"/>
      <c r="G1022" s="82"/>
      <c r="H1022" s="82"/>
      <c r="I1022" s="82"/>
      <c r="J1022" s="82"/>
      <c r="K1022" s="82"/>
      <c r="L1022" s="82"/>
      <c r="M1022" s="82"/>
      <c r="N1022" s="82"/>
      <c r="O1022" s="82"/>
      <c r="P1022" s="82"/>
      <c r="Q1022" s="82"/>
      <c r="R1022" s="82"/>
      <c r="S1022" s="82"/>
      <c r="T1022" s="82"/>
      <c r="U1022" s="82"/>
      <c r="V1022" s="82"/>
      <c r="W1022" s="82"/>
      <c r="X1022" s="82"/>
      <c r="Y1022" s="82"/>
      <c r="Z1022" s="82"/>
      <c r="AA1022" s="82"/>
      <c r="AB1022" s="82"/>
      <c r="AC1022" s="82"/>
      <c r="AD1022" s="82"/>
      <c r="AE1022" s="82"/>
      <c r="AF1022" s="82"/>
      <c r="AG1022" s="82"/>
    </row>
    <row r="1023">
      <c r="A1023" s="82"/>
      <c r="B1023" s="82"/>
      <c r="C1023" s="82"/>
      <c r="D1023" s="82"/>
      <c r="E1023" s="82"/>
      <c r="F1023" s="82"/>
      <c r="G1023" s="82"/>
      <c r="H1023" s="82"/>
      <c r="I1023" s="82"/>
      <c r="J1023" s="82"/>
      <c r="K1023" s="82"/>
      <c r="L1023" s="82"/>
      <c r="M1023" s="82"/>
      <c r="N1023" s="82"/>
      <c r="O1023" s="82"/>
      <c r="P1023" s="82"/>
      <c r="Q1023" s="82"/>
      <c r="R1023" s="82"/>
      <c r="S1023" s="82"/>
      <c r="T1023" s="82"/>
      <c r="U1023" s="82"/>
      <c r="V1023" s="82"/>
      <c r="W1023" s="82"/>
      <c r="X1023" s="82"/>
      <c r="Y1023" s="82"/>
      <c r="Z1023" s="82"/>
      <c r="AA1023" s="82"/>
      <c r="AB1023" s="82"/>
      <c r="AC1023" s="82"/>
      <c r="AD1023" s="82"/>
      <c r="AE1023" s="82"/>
      <c r="AF1023" s="82"/>
      <c r="AG1023" s="82"/>
    </row>
    <row r="1024">
      <c r="A1024" s="82"/>
      <c r="B1024" s="82"/>
      <c r="C1024" s="82"/>
      <c r="D1024" s="82"/>
      <c r="E1024" s="82"/>
      <c r="F1024" s="82"/>
      <c r="G1024" s="82"/>
      <c r="H1024" s="82"/>
      <c r="I1024" s="82"/>
      <c r="J1024" s="82"/>
      <c r="K1024" s="82"/>
      <c r="L1024" s="82"/>
      <c r="M1024" s="82"/>
      <c r="N1024" s="82"/>
      <c r="O1024" s="82"/>
      <c r="P1024" s="82"/>
      <c r="Q1024" s="82"/>
      <c r="R1024" s="82"/>
      <c r="S1024" s="82"/>
      <c r="T1024" s="82"/>
      <c r="U1024" s="82"/>
      <c r="V1024" s="82"/>
      <c r="W1024" s="82"/>
      <c r="X1024" s="82"/>
      <c r="Y1024" s="82"/>
      <c r="Z1024" s="82"/>
      <c r="AA1024" s="82"/>
      <c r="AB1024" s="82"/>
      <c r="AC1024" s="82"/>
      <c r="AD1024" s="82"/>
      <c r="AE1024" s="82"/>
      <c r="AF1024" s="82"/>
      <c r="AG1024" s="82"/>
    </row>
    <row r="1025">
      <c r="A1025" s="82"/>
      <c r="B1025" s="82"/>
      <c r="C1025" s="82"/>
      <c r="D1025" s="82"/>
      <c r="E1025" s="82"/>
      <c r="F1025" s="82"/>
      <c r="G1025" s="82"/>
      <c r="H1025" s="82"/>
      <c r="I1025" s="82"/>
      <c r="J1025" s="82"/>
      <c r="K1025" s="82"/>
      <c r="L1025" s="82"/>
      <c r="M1025" s="82"/>
      <c r="N1025" s="82"/>
      <c r="O1025" s="82"/>
      <c r="P1025" s="82"/>
      <c r="Q1025" s="82"/>
      <c r="R1025" s="82"/>
      <c r="S1025" s="82"/>
      <c r="T1025" s="82"/>
      <c r="U1025" s="82"/>
      <c r="V1025" s="82"/>
      <c r="W1025" s="82"/>
      <c r="X1025" s="82"/>
      <c r="Y1025" s="82"/>
      <c r="Z1025" s="82"/>
      <c r="AA1025" s="82"/>
      <c r="AB1025" s="82"/>
      <c r="AC1025" s="82"/>
      <c r="AD1025" s="82"/>
      <c r="AE1025" s="82"/>
      <c r="AF1025" s="82"/>
      <c r="AG1025" s="82"/>
    </row>
    <row r="1026">
      <c r="A1026" s="82"/>
      <c r="B1026" s="82"/>
      <c r="C1026" s="82"/>
      <c r="D1026" s="82"/>
      <c r="E1026" s="82"/>
      <c r="F1026" s="82"/>
      <c r="G1026" s="82"/>
      <c r="H1026" s="82"/>
      <c r="I1026" s="82"/>
      <c r="J1026" s="82"/>
      <c r="K1026" s="82"/>
      <c r="L1026" s="82"/>
      <c r="M1026" s="82"/>
      <c r="N1026" s="82"/>
      <c r="O1026" s="82"/>
      <c r="P1026" s="82"/>
      <c r="Q1026" s="82"/>
      <c r="R1026" s="82"/>
      <c r="S1026" s="82"/>
      <c r="T1026" s="82"/>
      <c r="U1026" s="82"/>
      <c r="V1026" s="82"/>
      <c r="W1026" s="82"/>
      <c r="X1026" s="82"/>
      <c r="Y1026" s="82"/>
      <c r="Z1026" s="82"/>
      <c r="AA1026" s="82"/>
      <c r="AB1026" s="82"/>
      <c r="AC1026" s="82"/>
      <c r="AD1026" s="82"/>
      <c r="AE1026" s="82"/>
      <c r="AF1026" s="82"/>
      <c r="AG1026" s="82"/>
    </row>
    <row r="1027">
      <c r="A1027" s="82"/>
      <c r="B1027" s="82"/>
      <c r="C1027" s="82"/>
      <c r="D1027" s="82"/>
      <c r="E1027" s="82"/>
      <c r="F1027" s="82"/>
      <c r="G1027" s="82"/>
      <c r="H1027" s="82"/>
      <c r="I1027" s="82"/>
      <c r="J1027" s="82"/>
      <c r="K1027" s="82"/>
      <c r="L1027" s="82"/>
      <c r="M1027" s="82"/>
      <c r="N1027" s="82"/>
      <c r="O1027" s="82"/>
      <c r="P1027" s="82"/>
      <c r="Q1027" s="82"/>
      <c r="R1027" s="82"/>
      <c r="S1027" s="82"/>
      <c r="T1027" s="82"/>
      <c r="U1027" s="82"/>
      <c r="V1027" s="82"/>
      <c r="W1027" s="82"/>
      <c r="X1027" s="82"/>
      <c r="Y1027" s="82"/>
      <c r="Z1027" s="82"/>
      <c r="AA1027" s="82"/>
      <c r="AB1027" s="82"/>
      <c r="AC1027" s="82"/>
      <c r="AD1027" s="82"/>
      <c r="AE1027" s="82"/>
      <c r="AF1027" s="82"/>
      <c r="AG1027" s="82"/>
    </row>
    <row r="1028">
      <c r="A1028" s="82"/>
      <c r="B1028" s="82"/>
      <c r="C1028" s="82"/>
      <c r="D1028" s="82"/>
      <c r="E1028" s="82"/>
      <c r="F1028" s="82"/>
      <c r="G1028" s="82"/>
      <c r="H1028" s="82"/>
      <c r="I1028" s="82"/>
      <c r="J1028" s="82"/>
      <c r="K1028" s="82"/>
      <c r="L1028" s="82"/>
      <c r="M1028" s="82"/>
      <c r="N1028" s="82"/>
      <c r="O1028" s="82"/>
      <c r="P1028" s="82"/>
      <c r="Q1028" s="82"/>
      <c r="R1028" s="82"/>
      <c r="S1028" s="82"/>
      <c r="T1028" s="82"/>
      <c r="U1028" s="82"/>
      <c r="V1028" s="82"/>
      <c r="W1028" s="82"/>
      <c r="X1028" s="82"/>
      <c r="Y1028" s="82"/>
      <c r="Z1028" s="82"/>
      <c r="AA1028" s="82"/>
      <c r="AB1028" s="82"/>
      <c r="AC1028" s="82"/>
      <c r="AD1028" s="82"/>
      <c r="AE1028" s="82"/>
      <c r="AF1028" s="82"/>
      <c r="AG1028" s="82"/>
    </row>
    <row r="1029">
      <c r="A1029" s="82"/>
      <c r="B1029" s="82"/>
      <c r="C1029" s="82"/>
      <c r="D1029" s="82"/>
      <c r="E1029" s="82"/>
      <c r="F1029" s="82"/>
      <c r="G1029" s="82"/>
      <c r="H1029" s="82"/>
      <c r="I1029" s="82"/>
      <c r="J1029" s="82"/>
      <c r="K1029" s="82"/>
      <c r="L1029" s="82"/>
      <c r="M1029" s="82"/>
      <c r="N1029" s="82"/>
      <c r="O1029" s="82"/>
      <c r="P1029" s="82"/>
      <c r="Q1029" s="82"/>
      <c r="R1029" s="82"/>
      <c r="S1029" s="82"/>
      <c r="T1029" s="82"/>
      <c r="U1029" s="82"/>
      <c r="V1029" s="82"/>
      <c r="W1029" s="82"/>
      <c r="X1029" s="82"/>
      <c r="Y1029" s="82"/>
      <c r="Z1029" s="82"/>
      <c r="AA1029" s="82"/>
      <c r="AB1029" s="82"/>
      <c r="AC1029" s="82"/>
      <c r="AD1029" s="82"/>
      <c r="AE1029" s="82"/>
      <c r="AF1029" s="82"/>
      <c r="AG1029" s="82"/>
    </row>
    <row r="1030">
      <c r="A1030" s="82"/>
      <c r="B1030" s="82"/>
      <c r="C1030" s="82"/>
      <c r="D1030" s="82"/>
      <c r="E1030" s="82"/>
      <c r="F1030" s="82"/>
      <c r="G1030" s="82"/>
      <c r="H1030" s="82"/>
      <c r="I1030" s="82"/>
      <c r="J1030" s="82"/>
      <c r="K1030" s="82"/>
      <c r="L1030" s="82"/>
      <c r="M1030" s="82"/>
      <c r="N1030" s="82"/>
      <c r="O1030" s="82"/>
      <c r="P1030" s="82"/>
      <c r="Q1030" s="82"/>
      <c r="R1030" s="82"/>
      <c r="S1030" s="82"/>
      <c r="T1030" s="82"/>
      <c r="U1030" s="82"/>
      <c r="V1030" s="82"/>
      <c r="W1030" s="82"/>
      <c r="X1030" s="82"/>
      <c r="Y1030" s="82"/>
      <c r="Z1030" s="82"/>
      <c r="AA1030" s="82"/>
      <c r="AB1030" s="82"/>
      <c r="AC1030" s="82"/>
      <c r="AD1030" s="82"/>
      <c r="AE1030" s="82"/>
      <c r="AF1030" s="82"/>
      <c r="AG1030" s="82"/>
    </row>
    <row r="1031">
      <c r="A1031" s="82"/>
      <c r="B1031" s="82"/>
      <c r="C1031" s="82"/>
      <c r="D1031" s="82"/>
      <c r="E1031" s="82"/>
      <c r="F1031" s="82"/>
      <c r="G1031" s="82"/>
      <c r="H1031" s="82"/>
      <c r="I1031" s="82"/>
      <c r="J1031" s="82"/>
      <c r="K1031" s="82"/>
      <c r="L1031" s="82"/>
      <c r="M1031" s="82"/>
      <c r="N1031" s="82"/>
      <c r="O1031" s="82"/>
      <c r="P1031" s="82"/>
      <c r="Q1031" s="82"/>
      <c r="R1031" s="82"/>
      <c r="S1031" s="82"/>
      <c r="T1031" s="82"/>
      <c r="U1031" s="82"/>
      <c r="V1031" s="82"/>
      <c r="W1031" s="82"/>
      <c r="X1031" s="82"/>
      <c r="Y1031" s="82"/>
      <c r="Z1031" s="82"/>
      <c r="AA1031" s="82"/>
      <c r="AB1031" s="82"/>
      <c r="AC1031" s="82"/>
      <c r="AD1031" s="82"/>
      <c r="AE1031" s="82"/>
      <c r="AF1031" s="82"/>
      <c r="AG1031" s="82"/>
    </row>
    <row r="1032">
      <c r="A1032" s="82"/>
      <c r="B1032" s="82"/>
      <c r="C1032" s="82"/>
      <c r="D1032" s="82"/>
      <c r="E1032" s="82"/>
      <c r="F1032" s="82"/>
      <c r="G1032" s="82"/>
      <c r="H1032" s="82"/>
      <c r="I1032" s="82"/>
      <c r="J1032" s="82"/>
      <c r="K1032" s="82"/>
      <c r="L1032" s="82"/>
      <c r="M1032" s="82"/>
      <c r="N1032" s="82"/>
      <c r="O1032" s="82"/>
      <c r="P1032" s="82"/>
      <c r="Q1032" s="82"/>
      <c r="R1032" s="82"/>
      <c r="S1032" s="82"/>
      <c r="T1032" s="82"/>
      <c r="U1032" s="82"/>
      <c r="V1032" s="82"/>
      <c r="W1032" s="82"/>
      <c r="X1032" s="82"/>
      <c r="Y1032" s="82"/>
      <c r="Z1032" s="82"/>
      <c r="AA1032" s="82"/>
      <c r="AB1032" s="82"/>
      <c r="AC1032" s="82"/>
      <c r="AD1032" s="82"/>
      <c r="AE1032" s="82"/>
      <c r="AF1032" s="82"/>
      <c r="AG1032" s="82"/>
    </row>
    <row r="1033">
      <c r="A1033" s="82"/>
      <c r="B1033" s="82"/>
      <c r="C1033" s="82"/>
      <c r="D1033" s="82"/>
      <c r="E1033" s="82"/>
      <c r="F1033" s="82"/>
      <c r="G1033" s="82"/>
      <c r="H1033" s="82"/>
      <c r="I1033" s="82"/>
      <c r="J1033" s="82"/>
      <c r="K1033" s="82"/>
      <c r="L1033" s="82"/>
      <c r="M1033" s="82"/>
      <c r="N1033" s="82"/>
      <c r="O1033" s="82"/>
      <c r="P1033" s="82"/>
      <c r="Q1033" s="82"/>
      <c r="R1033" s="82"/>
      <c r="S1033" s="82"/>
      <c r="T1033" s="82"/>
      <c r="U1033" s="82"/>
      <c r="V1033" s="82"/>
      <c r="W1033" s="82"/>
      <c r="X1033" s="82"/>
      <c r="Y1033" s="82"/>
      <c r="Z1033" s="82"/>
      <c r="AA1033" s="82"/>
      <c r="AB1033" s="82"/>
      <c r="AC1033" s="82"/>
      <c r="AD1033" s="82"/>
      <c r="AE1033" s="82"/>
      <c r="AF1033" s="82"/>
      <c r="AG1033" s="82"/>
    </row>
    <row r="1034">
      <c r="A1034" s="82"/>
      <c r="B1034" s="82"/>
      <c r="C1034" s="82"/>
      <c r="D1034" s="82"/>
      <c r="E1034" s="82"/>
      <c r="F1034" s="82"/>
      <c r="G1034" s="82"/>
      <c r="H1034" s="82"/>
      <c r="I1034" s="82"/>
      <c r="J1034" s="82"/>
      <c r="K1034" s="82"/>
      <c r="L1034" s="82"/>
      <c r="M1034" s="82"/>
      <c r="N1034" s="82"/>
      <c r="O1034" s="82"/>
      <c r="P1034" s="82"/>
      <c r="Q1034" s="82"/>
      <c r="R1034" s="82"/>
      <c r="S1034" s="82"/>
      <c r="T1034" s="82"/>
      <c r="U1034" s="82"/>
      <c r="V1034" s="82"/>
      <c r="W1034" s="82"/>
      <c r="X1034" s="82"/>
      <c r="Y1034" s="82"/>
      <c r="Z1034" s="82"/>
      <c r="AA1034" s="82"/>
      <c r="AB1034" s="82"/>
      <c r="AC1034" s="82"/>
      <c r="AD1034" s="82"/>
      <c r="AE1034" s="82"/>
      <c r="AF1034" s="82"/>
      <c r="AG1034" s="82"/>
    </row>
    <row r="1035">
      <c r="A1035" s="82"/>
      <c r="B1035" s="82"/>
      <c r="C1035" s="82"/>
      <c r="D1035" s="82"/>
      <c r="E1035" s="82"/>
      <c r="F1035" s="82"/>
      <c r="G1035" s="82"/>
      <c r="H1035" s="82"/>
      <c r="I1035" s="82"/>
      <c r="J1035" s="82"/>
      <c r="K1035" s="82"/>
      <c r="L1035" s="82"/>
      <c r="M1035" s="82"/>
      <c r="N1035" s="82"/>
      <c r="O1035" s="82"/>
      <c r="P1035" s="82"/>
      <c r="Q1035" s="82"/>
      <c r="R1035" s="82"/>
      <c r="S1035" s="82"/>
      <c r="T1035" s="82"/>
      <c r="U1035" s="82"/>
      <c r="V1035" s="82"/>
      <c r="W1035" s="82"/>
      <c r="X1035" s="82"/>
      <c r="Y1035" s="82"/>
      <c r="Z1035" s="82"/>
      <c r="AA1035" s="82"/>
      <c r="AB1035" s="82"/>
      <c r="AC1035" s="82"/>
      <c r="AD1035" s="82"/>
      <c r="AE1035" s="82"/>
      <c r="AF1035" s="82"/>
      <c r="AG1035" s="82"/>
    </row>
    <row r="1036">
      <c r="A1036" s="82"/>
      <c r="B1036" s="82"/>
      <c r="C1036" s="82"/>
      <c r="D1036" s="82"/>
      <c r="E1036" s="82"/>
      <c r="F1036" s="82"/>
      <c r="G1036" s="82"/>
      <c r="H1036" s="82"/>
      <c r="I1036" s="82"/>
      <c r="J1036" s="82"/>
      <c r="K1036" s="82"/>
      <c r="L1036" s="82"/>
      <c r="M1036" s="82"/>
      <c r="N1036" s="82"/>
      <c r="O1036" s="82"/>
      <c r="P1036" s="82"/>
      <c r="Q1036" s="82"/>
      <c r="R1036" s="82"/>
      <c r="S1036" s="82"/>
      <c r="T1036" s="82"/>
      <c r="U1036" s="82"/>
      <c r="V1036" s="82"/>
      <c r="W1036" s="82"/>
      <c r="X1036" s="82"/>
      <c r="Y1036" s="82"/>
      <c r="Z1036" s="82"/>
      <c r="AA1036" s="82"/>
      <c r="AB1036" s="82"/>
      <c r="AC1036" s="82"/>
      <c r="AD1036" s="82"/>
      <c r="AE1036" s="82"/>
      <c r="AF1036" s="82"/>
      <c r="AG1036" s="82"/>
    </row>
  </sheetData>
  <hyperlinks>
    <hyperlink r:id="rId1" ref="C3"/>
    <hyperlink r:id="rId2" ref="C4"/>
    <hyperlink r:id="rId3" ref="AF48"/>
    <hyperlink r:id="rId4" ref="AF49"/>
    <hyperlink r:id="rId5" ref="AF51"/>
    <hyperlink r:id="rId6" ref="AF55"/>
    <hyperlink r:id="rId7" ref="AG55"/>
  </hyperlinks>
  <drawing r:id="rId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4.25"/>
    <col customWidth="1" min="2" max="2" width="15.88"/>
    <col customWidth="1" min="3" max="3" width="7.88"/>
    <col customWidth="1" min="4" max="4" width="39.13"/>
    <col customWidth="1" min="5" max="5" width="16.5"/>
    <col customWidth="1" min="6" max="6" width="27.88"/>
  </cols>
  <sheetData>
    <row r="1">
      <c r="A1" s="23" t="s">
        <v>157</v>
      </c>
      <c r="B1" s="113"/>
      <c r="C1" s="113"/>
      <c r="D1" s="113"/>
      <c r="E1" s="113"/>
    </row>
    <row r="2">
      <c r="A2" s="114" t="s">
        <v>98</v>
      </c>
      <c r="B2" s="115">
        <v>5904433.533514</v>
      </c>
      <c r="C2" s="115" t="s">
        <v>46</v>
      </c>
      <c r="D2" s="115"/>
      <c r="E2" s="115" t="s">
        <v>99</v>
      </c>
    </row>
    <row r="3">
      <c r="A3" s="46" t="s">
        <v>158</v>
      </c>
      <c r="B3" s="116">
        <v>2755892.9224950005</v>
      </c>
      <c r="C3" s="117" t="s">
        <v>46</v>
      </c>
      <c r="D3" s="118" t="s">
        <v>159</v>
      </c>
      <c r="E3" s="117" t="s">
        <v>101</v>
      </c>
    </row>
    <row r="4">
      <c r="A4" s="119" t="s">
        <v>160</v>
      </c>
      <c r="B4" s="120">
        <f>B5+B7</f>
        <v>2928053.915</v>
      </c>
      <c r="C4" s="121" t="s">
        <v>46</v>
      </c>
      <c r="D4" s="120"/>
      <c r="E4" s="119" t="s">
        <v>41</v>
      </c>
    </row>
    <row r="5">
      <c r="A5" s="122" t="s">
        <v>161</v>
      </c>
      <c r="B5" s="123">
        <v>2215453.483524</v>
      </c>
      <c r="C5" s="123" t="s">
        <v>46</v>
      </c>
      <c r="D5" s="123"/>
      <c r="E5" s="123" t="s">
        <v>162</v>
      </c>
      <c r="G5" s="41"/>
    </row>
    <row r="6">
      <c r="A6" s="124" t="s">
        <v>100</v>
      </c>
      <c r="B6" s="125">
        <v>12289.292091</v>
      </c>
      <c r="C6" s="125"/>
      <c r="D6" s="125"/>
      <c r="E6" s="125" t="s">
        <v>163</v>
      </c>
    </row>
    <row r="7">
      <c r="A7" s="122" t="s">
        <v>164</v>
      </c>
      <c r="B7" s="123">
        <v>712600.431512</v>
      </c>
      <c r="C7" s="123" t="s">
        <v>46</v>
      </c>
      <c r="D7" s="123"/>
      <c r="E7" s="123" t="s">
        <v>165</v>
      </c>
    </row>
    <row r="8">
      <c r="A8" s="124" t="s">
        <v>100</v>
      </c>
      <c r="B8" s="125">
        <v>615191.7257</v>
      </c>
      <c r="C8" s="125"/>
      <c r="D8" s="125"/>
      <c r="E8" s="125" t="s">
        <v>166</v>
      </c>
    </row>
    <row r="9">
      <c r="A9" s="126" t="s">
        <v>167</v>
      </c>
      <c r="B9" s="127">
        <f>B10+B12</f>
        <v>2816529.234</v>
      </c>
      <c r="C9" s="128" t="s">
        <v>46</v>
      </c>
      <c r="D9" s="127"/>
      <c r="E9" s="126" t="s">
        <v>41</v>
      </c>
    </row>
    <row r="10">
      <c r="A10" s="129" t="s">
        <v>168</v>
      </c>
      <c r="B10" s="130">
        <v>2813061.588813</v>
      </c>
      <c r="C10" s="131" t="s">
        <v>46</v>
      </c>
      <c r="D10" s="130"/>
      <c r="E10" s="131" t="s">
        <v>169</v>
      </c>
    </row>
    <row r="11">
      <c r="A11" s="132" t="s">
        <v>100</v>
      </c>
      <c r="B11" s="133">
        <v>2145524.411595</v>
      </c>
      <c r="C11" s="133"/>
      <c r="D11" s="133"/>
      <c r="E11" s="133" t="s">
        <v>170</v>
      </c>
    </row>
    <row r="12">
      <c r="A12" s="129" t="s">
        <v>171</v>
      </c>
      <c r="B12" s="130">
        <v>3467.645174</v>
      </c>
      <c r="C12" s="131" t="s">
        <v>46</v>
      </c>
      <c r="D12" s="130"/>
      <c r="E12" s="131" t="s">
        <v>172</v>
      </c>
    </row>
    <row r="13" ht="16.5" customHeight="1">
      <c r="A13" s="132" t="s">
        <v>100</v>
      </c>
      <c r="B13" s="133">
        <v>105.440384</v>
      </c>
      <c r="C13" s="133"/>
      <c r="D13" s="133"/>
      <c r="E13" s="133" t="s">
        <v>173</v>
      </c>
    </row>
    <row r="14">
      <c r="A14" s="23"/>
      <c r="B14" s="134"/>
      <c r="C14" s="134"/>
      <c r="D14" s="134"/>
      <c r="E14" s="134"/>
    </row>
    <row r="15">
      <c r="A15" s="61"/>
      <c r="B15" s="135"/>
      <c r="C15" s="135"/>
      <c r="D15" s="135"/>
      <c r="E15" s="135"/>
    </row>
    <row r="16">
      <c r="A16" s="61"/>
      <c r="B16" s="135"/>
      <c r="C16" s="135"/>
      <c r="D16" s="135"/>
      <c r="E16" s="135"/>
    </row>
    <row r="17">
      <c r="A17" s="21"/>
      <c r="B17" s="27"/>
      <c r="C17" s="27"/>
      <c r="D17" s="27"/>
      <c r="E17" s="27"/>
    </row>
    <row r="18">
      <c r="A18" s="26"/>
      <c r="B18" s="27"/>
      <c r="C18" s="27"/>
      <c r="D18" s="27"/>
      <c r="E18" s="26"/>
      <c r="F18" s="28"/>
    </row>
    <row r="19">
      <c r="A19" s="26"/>
      <c r="B19" s="29"/>
      <c r="C19" s="29"/>
      <c r="D19" s="29"/>
      <c r="E19" s="63"/>
    </row>
    <row r="20">
      <c r="A20" s="26"/>
      <c r="B20" s="31"/>
      <c r="C20" s="31"/>
      <c r="D20" s="31"/>
      <c r="E20" s="26"/>
      <c r="G20" s="26"/>
    </row>
    <row r="21">
      <c r="A21" s="136"/>
      <c r="B21" s="137"/>
      <c r="C21" s="136"/>
      <c r="D21" s="2"/>
      <c r="E21" s="136"/>
      <c r="F21" s="26"/>
    </row>
    <row r="22">
      <c r="A22" s="21"/>
      <c r="B22" s="27"/>
      <c r="C22" s="27"/>
      <c r="D22" s="27"/>
      <c r="E22" s="27"/>
    </row>
    <row r="23">
      <c r="A23" s="26"/>
      <c r="B23" s="36"/>
      <c r="C23" s="26"/>
      <c r="D23" s="26"/>
      <c r="E23" s="36"/>
      <c r="F23" s="2"/>
    </row>
    <row r="24">
      <c r="A24" s="2"/>
      <c r="B24" s="138"/>
      <c r="C24" s="138"/>
      <c r="D24" s="139"/>
      <c r="E24" s="2"/>
      <c r="G24" s="26"/>
    </row>
    <row r="25">
      <c r="A25" s="21"/>
      <c r="B25" s="27"/>
      <c r="C25" s="27"/>
      <c r="D25" s="63"/>
      <c r="E25" s="27"/>
    </row>
    <row r="26">
      <c r="A26" s="26"/>
      <c r="B26" s="43"/>
      <c r="C26" s="26"/>
      <c r="D26" s="36"/>
      <c r="E26" s="36"/>
      <c r="G26" s="26"/>
      <c r="H26" s="26"/>
    </row>
    <row r="27">
      <c r="A27" s="26"/>
      <c r="B27" s="43"/>
      <c r="C27" s="26"/>
      <c r="E27" s="36"/>
    </row>
    <row r="28">
      <c r="A28" s="26"/>
      <c r="B28" s="43"/>
      <c r="C28" s="26"/>
      <c r="E28" s="36"/>
    </row>
    <row r="29">
      <c r="A29" s="44"/>
      <c r="B29" s="36"/>
      <c r="C29" s="26"/>
      <c r="E29" s="36"/>
      <c r="F29" s="26"/>
    </row>
    <row r="30">
      <c r="A30" s="2"/>
      <c r="B30" s="78"/>
      <c r="C30" s="21"/>
      <c r="D30" s="140"/>
      <c r="E30" s="78"/>
    </row>
    <row r="31">
      <c r="A31" s="21"/>
      <c r="D31" s="63"/>
    </row>
    <row r="32">
      <c r="A32" s="21"/>
    </row>
    <row r="33">
      <c r="A33" s="26"/>
      <c r="B33" s="41"/>
      <c r="C33" s="36"/>
      <c r="D33" s="78"/>
      <c r="E33" s="36"/>
    </row>
    <row r="34">
      <c r="A34" s="26"/>
      <c r="B34" s="42"/>
      <c r="C34" s="36"/>
      <c r="D34" s="42"/>
      <c r="E34" s="42"/>
    </row>
    <row r="35">
      <c r="A35" s="2"/>
      <c r="B35" s="78"/>
      <c r="C35" s="140"/>
      <c r="D35" s="78"/>
      <c r="E35" s="78"/>
    </row>
    <row r="36">
      <c r="A36" s="21"/>
    </row>
    <row r="37">
      <c r="A37" s="26"/>
      <c r="B37" s="41"/>
      <c r="C37" s="36"/>
      <c r="D37" s="78"/>
      <c r="E37" s="36"/>
    </row>
    <row r="38">
      <c r="A38" s="26"/>
      <c r="C38" s="36"/>
      <c r="D38" s="26"/>
      <c r="E38" s="26"/>
    </row>
    <row r="39">
      <c r="A39" s="2"/>
      <c r="B39" s="78"/>
      <c r="C39" s="140"/>
      <c r="D39" s="78"/>
      <c r="E39" s="78"/>
    </row>
    <row r="40">
      <c r="A40" s="2"/>
      <c r="B40" s="78"/>
      <c r="C40" s="140"/>
      <c r="D40" s="78"/>
      <c r="E40" s="78"/>
    </row>
    <row r="50">
      <c r="A50" s="26"/>
    </row>
    <row r="51">
      <c r="A51" s="26"/>
    </row>
    <row r="52">
      <c r="A52" s="26"/>
    </row>
    <row r="53">
      <c r="A53" s="26"/>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sheetData>
    <row r="1">
      <c r="A1" s="23" t="s">
        <v>174</v>
      </c>
      <c r="B1" s="141" t="s">
        <v>175</v>
      </c>
      <c r="C1" s="141" t="s">
        <v>176</v>
      </c>
      <c r="D1" s="141" t="s">
        <v>177</v>
      </c>
      <c r="E1" s="141" t="s">
        <v>178</v>
      </c>
      <c r="F1" s="141" t="s">
        <v>179</v>
      </c>
    </row>
    <row r="2">
      <c r="A2" s="21">
        <v>2017.0</v>
      </c>
      <c r="B2" s="21">
        <v>9.0</v>
      </c>
      <c r="C2" s="21">
        <v>3.2</v>
      </c>
      <c r="D2" s="142" t="s">
        <v>180</v>
      </c>
      <c r="E2" s="143">
        <f>C2*'Dílčí výpočty III. Inflation ad'!$Z$63</f>
        <v>3.646985212</v>
      </c>
      <c r="F2" s="144" t="str">
        <f t="shared" ref="F2:F26" si="1">textjoin("/",,B2,A2)</f>
        <v>9/2017</v>
      </c>
    </row>
    <row r="3">
      <c r="A3" s="21">
        <v>2017.0</v>
      </c>
      <c r="B3" s="21">
        <v>12.0</v>
      </c>
      <c r="C3" s="21">
        <v>2.3</v>
      </c>
      <c r="D3" s="142" t="s">
        <v>181</v>
      </c>
      <c r="E3" s="143">
        <f>C3*'Dílčí výpočty III. Inflation ad'!$Z$63</f>
        <v>2.621270621</v>
      </c>
      <c r="F3" s="144" t="str">
        <f t="shared" si="1"/>
        <v>12/2017</v>
      </c>
    </row>
    <row r="4">
      <c r="A4" s="21">
        <v>2018.0</v>
      </c>
      <c r="B4" s="21">
        <v>3.0</v>
      </c>
      <c r="C4" s="21">
        <v>1.8</v>
      </c>
      <c r="D4" s="19" t="s">
        <v>182</v>
      </c>
      <c r="E4" s="143">
        <f>C4*'Dílčí výpočty III. Inflation ad'!$AA$63</f>
        <v>2.005307118</v>
      </c>
      <c r="F4" s="144" t="str">
        <f t="shared" si="1"/>
        <v>3/2018</v>
      </c>
    </row>
    <row r="5">
      <c r="A5" s="21">
        <v>2018.0</v>
      </c>
      <c r="B5" s="21">
        <v>6.0</v>
      </c>
      <c r="C5" s="21">
        <v>2.6</v>
      </c>
      <c r="D5" s="142" t="s">
        <v>183</v>
      </c>
      <c r="E5" s="143">
        <f>C5*'Dílčí výpočty III. Inflation ad'!$AA$63</f>
        <v>2.896554726</v>
      </c>
      <c r="F5" s="144" t="str">
        <f t="shared" si="1"/>
        <v>6/2018</v>
      </c>
    </row>
    <row r="6">
      <c r="A6" s="21">
        <v>2018.0</v>
      </c>
      <c r="B6" s="21">
        <v>9.0</v>
      </c>
      <c r="C6" s="21">
        <v>2.9</v>
      </c>
      <c r="D6" s="142" t="s">
        <v>184</v>
      </c>
      <c r="E6" s="143">
        <f>C6*'Dílčí výpočty III. Inflation ad'!$AA$63</f>
        <v>3.230772579</v>
      </c>
      <c r="F6" s="144" t="str">
        <f t="shared" si="1"/>
        <v>9/2018</v>
      </c>
    </row>
    <row r="7">
      <c r="A7" s="21">
        <v>2018.0</v>
      </c>
      <c r="B7" s="21">
        <v>12.0</v>
      </c>
      <c r="C7" s="21">
        <v>3.2</v>
      </c>
      <c r="D7" s="142" t="s">
        <v>185</v>
      </c>
      <c r="E7" s="143">
        <f>C7*'Dílčí výpočty III. Inflation ad'!$AA$63</f>
        <v>3.564990432</v>
      </c>
      <c r="F7" s="144" t="str">
        <f t="shared" si="1"/>
        <v>12/2018</v>
      </c>
    </row>
    <row r="8">
      <c r="A8" s="21">
        <v>2019.0</v>
      </c>
      <c r="B8" s="21">
        <v>3.0</v>
      </c>
      <c r="C8" s="21">
        <v>2.3</v>
      </c>
      <c r="D8" s="142" t="s">
        <v>186</v>
      </c>
      <c r="E8" s="143">
        <f>C8*'Dílčí výpočty III. Inflation ad'!$AB$63</f>
        <v>2.4756878</v>
      </c>
      <c r="F8" s="144" t="str">
        <f t="shared" si="1"/>
        <v>3/2019</v>
      </c>
    </row>
    <row r="9">
      <c r="A9" s="21">
        <v>2019.0</v>
      </c>
      <c r="B9" s="21">
        <v>6.0</v>
      </c>
      <c r="C9" s="21">
        <v>2.7</v>
      </c>
      <c r="D9" s="142" t="s">
        <v>187</v>
      </c>
      <c r="E9" s="143">
        <f>C9*'Dílčí výpočty III. Inflation ad'!$AB$63</f>
        <v>2.9062422</v>
      </c>
      <c r="F9" s="144" t="str">
        <f t="shared" si="1"/>
        <v>6/2019</v>
      </c>
    </row>
    <row r="10">
      <c r="A10" s="21">
        <v>2019.0</v>
      </c>
      <c r="B10" s="21">
        <v>9.0</v>
      </c>
      <c r="C10" s="21">
        <v>2.3</v>
      </c>
      <c r="D10" s="142" t="s">
        <v>188</v>
      </c>
      <c r="E10" s="143">
        <f>C10*'Dílčí výpočty III. Inflation ad'!$AB$63</f>
        <v>2.4756878</v>
      </c>
      <c r="F10" s="144" t="str">
        <f t="shared" si="1"/>
        <v>9/2019</v>
      </c>
    </row>
    <row r="11">
      <c r="A11" s="21">
        <v>2019.0</v>
      </c>
      <c r="B11" s="21">
        <v>12.0</v>
      </c>
      <c r="C11" s="21">
        <v>1.5</v>
      </c>
      <c r="D11" s="142" t="s">
        <v>189</v>
      </c>
      <c r="E11" s="143">
        <f>C11*'Dílčí výpočty III. Inflation ad'!$AB$63</f>
        <v>1.614579</v>
      </c>
      <c r="F11" s="144" t="str">
        <f t="shared" si="1"/>
        <v>12/2019</v>
      </c>
    </row>
    <row r="12">
      <c r="A12" s="21">
        <v>2020.0</v>
      </c>
      <c r="B12" s="21">
        <v>3.0</v>
      </c>
      <c r="C12" s="21">
        <v>1.0</v>
      </c>
      <c r="D12" s="142" t="s">
        <v>190</v>
      </c>
      <c r="E12" s="143">
        <f>C12*'Dílčí výpočty III. Inflation ad'!$AC$63</f>
        <v>1.033</v>
      </c>
      <c r="F12" s="144" t="str">
        <f t="shared" si="1"/>
        <v>3/2020</v>
      </c>
    </row>
    <row r="13">
      <c r="A13" s="21">
        <v>2020.0</v>
      </c>
      <c r="B13" s="21">
        <v>6.0</v>
      </c>
      <c r="C13" s="21">
        <v>1.8</v>
      </c>
      <c r="D13" s="142" t="s">
        <v>191</v>
      </c>
      <c r="E13" s="143">
        <f>C13*'Dílčí výpočty III. Inflation ad'!$AC$63</f>
        <v>1.8594</v>
      </c>
      <c r="F13" s="144" t="str">
        <f t="shared" si="1"/>
        <v>6/2020</v>
      </c>
    </row>
    <row r="14">
      <c r="A14" s="21">
        <v>2020.0</v>
      </c>
      <c r="B14" s="21">
        <v>9.0</v>
      </c>
      <c r="C14" s="21">
        <v>2.2</v>
      </c>
      <c r="D14" s="142" t="s">
        <v>192</v>
      </c>
      <c r="E14" s="143">
        <f>C14*'Dílčí výpočty III. Inflation ad'!$AC$63</f>
        <v>2.2726</v>
      </c>
      <c r="F14" s="144" t="str">
        <f t="shared" si="1"/>
        <v>9/2020</v>
      </c>
    </row>
    <row r="15">
      <c r="A15" s="21">
        <v>2020.0</v>
      </c>
      <c r="B15" s="21">
        <v>12.0</v>
      </c>
      <c r="C15" s="21">
        <v>2.2</v>
      </c>
      <c r="D15" s="142" t="s">
        <v>193</v>
      </c>
      <c r="E15" s="143">
        <f>C15*'Dílčí výpočty III. Inflation ad'!$AC$63</f>
        <v>2.2726</v>
      </c>
      <c r="F15" s="144" t="str">
        <f t="shared" si="1"/>
        <v>12/2020</v>
      </c>
    </row>
    <row r="16">
      <c r="A16" s="21">
        <v>2021.0</v>
      </c>
      <c r="B16" s="21">
        <v>3.0</v>
      </c>
      <c r="C16" s="21">
        <v>2.7</v>
      </c>
      <c r="D16" s="142" t="s">
        <v>194</v>
      </c>
      <c r="E16" s="143">
        <f>C16*'Dílčí výpočty III. Inflation ad'!$AD$63</f>
        <v>2.7</v>
      </c>
      <c r="F16" s="144" t="str">
        <f t="shared" si="1"/>
        <v>3/2021</v>
      </c>
    </row>
    <row r="17">
      <c r="A17" s="21">
        <v>2021.0</v>
      </c>
      <c r="B17" s="21">
        <v>6.0</v>
      </c>
      <c r="C17" s="21">
        <v>3.5</v>
      </c>
      <c r="D17" s="142" t="s">
        <v>195</v>
      </c>
      <c r="E17" s="143">
        <f>C17*'Dílčí výpočty III. Inflation ad'!$AD$63</f>
        <v>3.5</v>
      </c>
      <c r="F17" s="144" t="str">
        <f t="shared" si="1"/>
        <v>6/2021</v>
      </c>
    </row>
    <row r="18">
      <c r="A18" s="21">
        <v>2021.0</v>
      </c>
      <c r="B18" s="21">
        <v>9.0</v>
      </c>
      <c r="C18" s="21">
        <v>4.0</v>
      </c>
      <c r="D18" s="142" t="s">
        <v>196</v>
      </c>
      <c r="E18" s="143">
        <f>C18*'Dílčí výpočty III. Inflation ad'!$AD$63</f>
        <v>4</v>
      </c>
      <c r="F18" s="144" t="str">
        <f t="shared" si="1"/>
        <v>9/2021</v>
      </c>
    </row>
    <row r="19">
      <c r="A19" s="21">
        <v>2021.0</v>
      </c>
      <c r="B19" s="21">
        <v>12.0</v>
      </c>
      <c r="C19" s="21">
        <v>4.0</v>
      </c>
      <c r="D19" s="142" t="s">
        <v>197</v>
      </c>
      <c r="E19" s="143">
        <f>C19*'Dílčí výpočty III. Inflation ad'!$AD$63</f>
        <v>4</v>
      </c>
      <c r="F19" s="144" t="str">
        <f t="shared" si="1"/>
        <v>12/2021</v>
      </c>
    </row>
    <row r="20">
      <c r="A20" s="21">
        <v>2022.0</v>
      </c>
      <c r="B20" s="21">
        <v>3.0</v>
      </c>
      <c r="C20" s="21">
        <v>3.8</v>
      </c>
      <c r="D20" s="19" t="s">
        <v>198</v>
      </c>
      <c r="E20" s="143">
        <f>C20/'Dílčí výpočty III. Inflation ad'!$AD$52</f>
        <v>3.678606002</v>
      </c>
      <c r="F20" s="144" t="str">
        <f t="shared" si="1"/>
        <v>3/2022</v>
      </c>
    </row>
    <row r="21">
      <c r="A21" s="21">
        <v>2022.0</v>
      </c>
      <c r="B21" s="21">
        <v>6.0</v>
      </c>
      <c r="C21" s="21">
        <v>5.0</v>
      </c>
      <c r="D21" s="142" t="s">
        <v>199</v>
      </c>
      <c r="E21" s="143">
        <f>C21/'Dílčí výpočty III. Inflation ad'!$AD$52</f>
        <v>4.840271055</v>
      </c>
      <c r="F21" s="144" t="str">
        <f t="shared" si="1"/>
        <v>6/2022</v>
      </c>
    </row>
    <row r="22">
      <c r="A22" s="21">
        <v>2022.0</v>
      </c>
      <c r="B22" s="21">
        <v>9.0</v>
      </c>
      <c r="C22" s="21">
        <v>2.5</v>
      </c>
      <c r="D22" s="142" t="s">
        <v>200</v>
      </c>
      <c r="E22" s="143">
        <f>C22/'Dílčí výpočty III. Inflation ad'!$AD$52</f>
        <v>2.420135528</v>
      </c>
      <c r="F22" s="144" t="str">
        <f t="shared" si="1"/>
        <v>9/2022</v>
      </c>
    </row>
    <row r="23">
      <c r="A23" s="21">
        <v>2022.0</v>
      </c>
      <c r="B23" s="21">
        <v>12.0</v>
      </c>
      <c r="C23" s="21">
        <v>2.5</v>
      </c>
      <c r="D23" s="142" t="s">
        <v>201</v>
      </c>
      <c r="E23" s="143">
        <f>C23/'Dílčí výpočty III. Inflation ad'!$AD$52</f>
        <v>2.420135528</v>
      </c>
      <c r="F23" s="144" t="str">
        <f t="shared" si="1"/>
        <v>12/2022</v>
      </c>
    </row>
    <row r="24">
      <c r="A24" s="21">
        <v>2023.0</v>
      </c>
      <c r="B24" s="21">
        <v>3.0</v>
      </c>
      <c r="C24" s="21">
        <v>2.2</v>
      </c>
      <c r="D24" s="142" t="s">
        <v>202</v>
      </c>
      <c r="E24" s="143">
        <f>C24/('Dílčí výpočty III. Inflation ad'!$AD$52*'Dílčí výpočty III. Inflation ad'!$AE$52)</f>
        <v>1.9221293</v>
      </c>
      <c r="F24" s="144" t="str">
        <f t="shared" si="1"/>
        <v>3/2023</v>
      </c>
    </row>
    <row r="25">
      <c r="A25" s="21">
        <v>2023.0</v>
      </c>
      <c r="B25" s="21">
        <v>6.0</v>
      </c>
      <c r="C25" s="21">
        <v>1.8</v>
      </c>
      <c r="D25" s="19" t="s">
        <v>203</v>
      </c>
      <c r="E25" s="143">
        <f>C25/('Dílčí výpočty III. Inflation ad'!$AD$52*'Dílčí výpočty III. Inflation ad'!$AE$52)</f>
        <v>1.572651245</v>
      </c>
      <c r="F25" s="144" t="str">
        <f t="shared" si="1"/>
        <v>6/2023</v>
      </c>
    </row>
    <row r="26">
      <c r="A26" s="21">
        <v>2023.0</v>
      </c>
      <c r="B26" s="21">
        <v>9.0</v>
      </c>
      <c r="C26" s="21">
        <v>1.8</v>
      </c>
      <c r="D26" s="19" t="s">
        <v>204</v>
      </c>
      <c r="E26" s="143">
        <f>C26/('Dílčí výpočty III. Inflation ad'!$AD$52*'Dílčí výpočty III. Inflation ad'!$AE$52)</f>
        <v>1.572651245</v>
      </c>
      <c r="F26" s="144" t="str">
        <f t="shared" si="1"/>
        <v>9/2023</v>
      </c>
    </row>
    <row r="29">
      <c r="E29" s="143">
        <f>median(E2:E26)</f>
        <v>2.4756878</v>
      </c>
    </row>
    <row r="30">
      <c r="E30" s="143">
        <f>average(E2:E26)</f>
        <v>2.700090296</v>
      </c>
    </row>
  </sheetData>
  <hyperlinks>
    <hyperlink r:id="rId1" ref="D2"/>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 r:id="rId21" ref="D22"/>
    <hyperlink r:id="rId22" ref="D23"/>
    <hyperlink r:id="rId23" ref="D24"/>
    <hyperlink r:id="rId24" ref="D25"/>
    <hyperlink r:id="rId25" ref="D26"/>
  </hyperlinks>
  <drawing r:id="rId26"/>
</worksheet>
</file>