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Souhrnná kalkulace" sheetId="2" r:id="rId5"/>
    <sheet state="visible" name="Rešerše" sheetId="3" r:id="rId6"/>
    <sheet state="visible" name="Dílčí výpočet I. Deprese" sheetId="4" r:id="rId7"/>
    <sheet state="visible" name="Dílčí výpočet II. Produktivita " sheetId="5" r:id="rId8"/>
    <sheet state="visible" name="Dílčí výpočet III. DALYs" sheetId="6" r:id="rId9"/>
    <sheet state="visible" name="Dílčí výpočet IV. Odhad počtu z" sheetId="7" r:id="rId10"/>
    <sheet state="visible" name="Dílčí výpočet V. Pravděpodobnos" sheetId="8" r:id="rId11"/>
    <sheet state="visible" name="Dílčí výpočet VI. Superhrubá mz" sheetId="9" r:id="rId12"/>
    <sheet state="visible" name="Dílčí výpočet VII. Inflation ad" sheetId="10" r:id="rId13"/>
    <sheet state="visible" name="Data I. Anxiety GBD" sheetId="11" r:id="rId14"/>
    <sheet state="visible" name="Data II. Naděje dožití" sheetId="12" r:id="rId15"/>
    <sheet state="visible" name="Data III. Referenční hodnoty ČP" sheetId="13" r:id="rId16"/>
  </sheets>
  <definedNames>
    <definedName hidden="1" localSheetId="10" name="_xlnm._FilterDatabase">'Data I. Anxiety GBD'!$A$8:$K$16</definedName>
  </definedNames>
  <calcPr/>
</workbook>
</file>

<file path=xl/sharedStrings.xml><?xml version="1.0" encoding="utf-8"?>
<sst xmlns="http://schemas.openxmlformats.org/spreadsheetml/2006/main" count="827" uniqueCount="522">
  <si>
    <t xml:space="preserve">Šikana dětí na školách </t>
  </si>
  <si>
    <t>Odkaz na textový popis náhledového vyčíslení</t>
  </si>
  <si>
    <t>Datum poslední úpravy:</t>
  </si>
  <si>
    <t>22. 3. 2024</t>
  </si>
  <si>
    <t>Obsah dokumentu</t>
  </si>
  <si>
    <t>List</t>
  </si>
  <si>
    <t>Popis</t>
  </si>
  <si>
    <t>Náhledové vyčíslení</t>
  </si>
  <si>
    <t>Sourhnná kalkulace</t>
  </si>
  <si>
    <t>Sumář výpočtu dle jednotlivých dílčích dopadů</t>
  </si>
  <si>
    <t>Rešerše</t>
  </si>
  <si>
    <t>Dílčí výpočty</t>
  </si>
  <si>
    <t>I.: Deprese</t>
  </si>
  <si>
    <t>Odhad nákladů za zvýšený výskyt depresí</t>
  </si>
  <si>
    <t xml:space="preserve">II.: Produktivita rodičů </t>
  </si>
  <si>
    <t xml:space="preserve">Odhad nákladu snížené produktivity rodičů </t>
  </si>
  <si>
    <t>III.:DALYs</t>
  </si>
  <si>
    <t>Snížená kvalita života způsobená šikanou</t>
  </si>
  <si>
    <t>IV.: Odhad počtu záškoláků</t>
  </si>
  <si>
    <t>Odhadovaný počet záškoláku v ČR</t>
  </si>
  <si>
    <t>V.: Pravděpodobnost nepracujícího</t>
  </si>
  <si>
    <t xml:space="preserve">Pravděpodobnost nepracujícího člena v domácnosti </t>
  </si>
  <si>
    <t>VI.: Superhrubá mzda</t>
  </si>
  <si>
    <t>Superhrubá mzda</t>
  </si>
  <si>
    <t>VII.: Inflation adjustment</t>
  </si>
  <si>
    <t>Uprava o innflaci</t>
  </si>
  <si>
    <t>Pomocná data</t>
  </si>
  <si>
    <t>I.: Anxiety GBD</t>
  </si>
  <si>
    <t xml:space="preserve">OECD data nákladů ČR zdravotnictví </t>
  </si>
  <si>
    <t>II.: Naděje dožití</t>
  </si>
  <si>
    <t xml:space="preserve">Naděje dožití ČR populace </t>
  </si>
  <si>
    <t>III.: Referenční hodnoty ČP</t>
  </si>
  <si>
    <t>Naše standartizované ceny pro typické náklady, cena života apod.</t>
  </si>
  <si>
    <t>Výchozí předpoklady</t>
  </si>
  <si>
    <t>jednotka</t>
  </si>
  <si>
    <t>komentář</t>
  </si>
  <si>
    <t>zdroj</t>
  </si>
  <si>
    <t>CZ - Podíl žáků zažívajících nějakou formu šikany několikrát měsíčně</t>
  </si>
  <si>
    <t xml:space="preserve">Ideální stav je nulový, poočítáme tedy náklady šikany v plném rozsahu </t>
  </si>
  <si>
    <t>Education GPS - Students' well-being</t>
  </si>
  <si>
    <t>OECD - Podíl žáků zažívajících nějakou formu šikany několikrát měsíčně</t>
  </si>
  <si>
    <t>Počet dětí na základních + středních školách 2021/2022</t>
  </si>
  <si>
    <t>osob</t>
  </si>
  <si>
    <t>Věkové složení obyvatel k 31. 12. 2017 Population by age as of 31 December 2017</t>
  </si>
  <si>
    <t>Počet šikanovaných</t>
  </si>
  <si>
    <t>Analytická část</t>
  </si>
  <si>
    <t>Zvýšený výskyt depresí</t>
  </si>
  <si>
    <t>Vážený průměr procent šikany atribuovatelných depresi</t>
  </si>
  <si>
    <t>Vypočítáno z depresí atribuovatelných věkovým skupinám 5-14 let a 15-19 let</t>
  </si>
  <si>
    <t>Dílčí výpočet II. Deprese</t>
  </si>
  <si>
    <t>Náklady na depresi mládeže</t>
  </si>
  <si>
    <t>Kč/rok</t>
  </si>
  <si>
    <t>Přebráno z výpočtu nákladu deprese adolescentů</t>
  </si>
  <si>
    <t>Ztráta produktivity rodičů</t>
  </si>
  <si>
    <t>Pravděpodobnost, že domácnost obsahuje nepracujícího dospělého</t>
  </si>
  <si>
    <t xml:space="preserve">Viz sheet </t>
  </si>
  <si>
    <t>Počet studentů bez nepracujícího dospělého v domácnosti</t>
  </si>
  <si>
    <t>Dílčí výpočet III. Produktivita</t>
  </si>
  <si>
    <t>Procento školních dnů zameškaných záškoláky</t>
  </si>
  <si>
    <t>Odhad počtu záškoláků</t>
  </si>
  <si>
    <t>Průměrný počet dnů za rok zameškaných každým záškolákem</t>
  </si>
  <si>
    <t>dnů</t>
  </si>
  <si>
    <t>Počet školních dnů krát průměrné procento dnů zameškaných záškoláky</t>
  </si>
  <si>
    <t>Počet záškoláků atribuovatelný šikaně</t>
  </si>
  <si>
    <t>Počet dnů zameškaných všemi záškoláky za rok celkem</t>
  </si>
  <si>
    <t>Zameškáno všemi záškoláky dohromady</t>
  </si>
  <si>
    <t>Ztráta produktivity rodičů v případě vynechání pracovního dnu</t>
  </si>
  <si>
    <t>Kč/člověkoden</t>
  </si>
  <si>
    <t>Průměrná hodinová mzda krát průměrná pracovní doba</t>
  </si>
  <si>
    <t>Celková ztráta za rok</t>
  </si>
  <si>
    <t>Kč / rok</t>
  </si>
  <si>
    <t>Ztracená produktivita za den krát počet dní, kteří záškoláci dohromady stráví doma v školních dnech v domácnostech bez nepracujícího rodiče.</t>
  </si>
  <si>
    <t>DALYs - anxiety</t>
  </si>
  <si>
    <t>DALYs ročně pro věk 5-19</t>
  </si>
  <si>
    <t>DALYs/rok</t>
  </si>
  <si>
    <t>Vyjadřuje Disability Adjusted Life Years. Označuje ztrátu let života a ztrátu kvality života způsobenou šikanou. Ztráta 1 DALY odpovídá ztrátu jednoho roku života.</t>
  </si>
  <si>
    <t>Data I.: Anxiety GBD</t>
  </si>
  <si>
    <t>Value of Statistical Life Year</t>
  </si>
  <si>
    <t>mil. Kč</t>
  </si>
  <si>
    <t>Podíl statistické hodnoty života a průměrné naděje dožití osob v průměrném věku v populaci</t>
  </si>
  <si>
    <t>Dílčí výpočet IV. DALYs</t>
  </si>
  <si>
    <t>Monetizované DALYs</t>
  </si>
  <si>
    <t>mil. Kč/rok</t>
  </si>
  <si>
    <t>Náklady šikany celkem</t>
  </si>
  <si>
    <t>Obdobná nákladová vyčíslení</t>
  </si>
  <si>
    <t>Země</t>
  </si>
  <si>
    <t xml:space="preserve">Výsledek/Poznámka </t>
  </si>
  <si>
    <t>Jentzer et al. 2018: The cost incurred by victims of bullying from a societal perspective:
estimates based on a German online survey of adolescents</t>
  </si>
  <si>
    <t>Německo</t>
  </si>
  <si>
    <t>Significantly higher costs for frequent but not occassional victims. Most indirect costs caused by productivity loss of parents. Bullying measured by FBS scale, frequent = "once a week" on the victimization subscale. Quantifying direct medical + non-medical &amp; productivity losses (on itemized list of 25). n = 1293 adolescents. 8461.76 €/frequent victim/year.</t>
  </si>
  <si>
    <t>Wolke et al. 2013: Impact of Bullying in Childhood on Adult Health, Wealth, Crime, and Social Outcomes</t>
  </si>
  <si>
    <t>Island</t>
  </si>
  <si>
    <t>To put this in context, the yearly value of reduced well-being associated with bullying in adulthood ($14,532–25,002 depending on model specification) by far exceeds the societal cost of reduced productivity and absenteeism, and the value of reduced well-being associated with bullying in childhood ($46,391–48,565, depending on model specification) by far exceeds the sum of the societal medical cost, travel cost of parents, and cost of reduced productivity of parents. Therefore, the greatest monetary damage from bullying is likely associated with the victims suffering, and its inclusion in the evaluation of societal consequences of bullying is thus crucial.</t>
  </si>
  <si>
    <t>Jadambaa et al. 2021: The Economic Cost of Child and Adolescent Bullying in Australia
‌</t>
  </si>
  <si>
    <t>Austrálie</t>
  </si>
  <si>
    <t xml:space="preserve">Systematic review/meta-analysis.Includes healthcare services (anxiety, depression, self-harm), reduced QoL and premature mortality (calculated top-down with PAF) and educator time and productivity losses for caregivers (calculated bottom-up). PAFs: 9,57% anxiety, 13,13 % depression, 15,43 % self-harm. Health expenditures factored up 30% to account for unallocated expenditure - have gross values (adding OTCs, administration costs, nonadmitted patients). Split of costs between anxeity and depression proxied through distribution of DALYs across these 2 groups of mental disorders. Caregiving costs by estimating number of children who stay away from school at least one day, expecting that they stay with parents and thus incur the equivalent number of national minimum daily wages. Educator time by estimating number of hours in total dedicated to addressing bullying multiplied by average school staff wage. DALYs monetized by using calculated PAFs for the three mental health conditions. 763 000 000 AUD/year. </t>
  </si>
  <si>
    <t>Brimblecombe et al. 2018: Long term economic impact associated with childhood bullying victimisation
‌</t>
  </si>
  <si>
    <t>UK</t>
  </si>
  <si>
    <t>Long-term (40 yrs) cohort study. Economic consequences: Impacts on lifetime employment, earnings and wealth accumulation, employment-related costs &amp; health service costs. Significant economic impacts even after accounting for confounders in childhood. Further accounting for adult mediators reduces also the effect on scoietal costs. Four decades after the bullying occurred, both men and women who were bullied in childhood were less likely to be in employment and had accumulated less wealth in the form of home-ownership or savings than participants who were not bullied. Main driver expected to be lower educational attainment, possibly also stress responses.</t>
  </si>
  <si>
    <t>Baams et al. 2013: Economic Costs of Bias-Based Bullying</t>
  </si>
  <si>
    <t>US - California</t>
  </si>
  <si>
    <t xml:space="preserve">Bias-based bullying, absenteeism due to feeling unsafe, and the projected loss of funds for school districts because of missed attendance by students is examined in this study using data from the California Department of Education and the California Healthy Kids Survey. 10.4% of students reported missing at least one day of school in the last month because they felt unsafe (45% of which also report bias-based bullying - race/religion/gender/sexual identity/disability). 276 000 000 (due to absences - schools in CA receive funding based on student attendance)/ USD/Year. </t>
  </si>
  <si>
    <t xml:space="preserve">Další informační zdroje </t>
  </si>
  <si>
    <t>Poznámka</t>
  </si>
  <si>
    <t>Fike, 2012: THE HIGH COST OF BULLYING: AN
ECONOMIC AND SOCIAL JUSTICE ISSUE</t>
  </si>
  <si>
    <t>Review article, Bradford, 2010 - 10% of dropous are due to repeat bullying</t>
  </si>
  <si>
    <t>ČSI - Hodnocení rizikového chování</t>
  </si>
  <si>
    <t>Širší data o šikaně z pohledu škol/metodiků</t>
  </si>
  <si>
    <t>Education GPS - Czechia - Student performance (PISA 2022)</t>
  </si>
  <si>
    <t>Education GPS - Students’ well-being.(2022).</t>
  </si>
  <si>
    <t>‌</t>
  </si>
  <si>
    <t>Jednotka</t>
  </si>
  <si>
    <t>Komentář</t>
  </si>
  <si>
    <t>Zdroj</t>
  </si>
  <si>
    <t>Procento depresí atribuovatelné šikaně 5-14</t>
  </si>
  <si>
    <t>Vyjadřuje procento depresí věkové skupiny atribuovatelných šikaně ve věkové skupině</t>
  </si>
  <si>
    <t>VizHub - GBD Compare</t>
  </si>
  <si>
    <t>Procento depresí atribuovatelné šikaně 15-19</t>
  </si>
  <si>
    <t>Počet dětí na ZŠ</t>
  </si>
  <si>
    <t>Podíl dětí na ZŠ</t>
  </si>
  <si>
    <t>Procento z celkového počtu dětí na základních nebo středních školách</t>
  </si>
  <si>
    <t>výpočet</t>
  </si>
  <si>
    <t>Počet dětí na SŠ</t>
  </si>
  <si>
    <t>Podíl dětí na SŠ</t>
  </si>
  <si>
    <t>Vážený průměr procent deprese atribuovatelný šikaně</t>
  </si>
  <si>
    <t>Prevalence depresí v adolescenci</t>
  </si>
  <si>
    <t>Snížená produktivita rodičů</t>
  </si>
  <si>
    <t>Ztrátu produktivity rodičů počítáme pouze pro žáky ZŠ, kde lze předpokládát, že rodič spíš zůstane s dítětem doma</t>
  </si>
  <si>
    <t xml:space="preserve">Počet dětí na ZŠ, očištěné o nepracující osoby v domácnosti </t>
  </si>
  <si>
    <t>Počet studentů krát pravděpodobnost, že oba rodiče pracují. Toto číslo vyjadřuje počet dětí v domácnostech, kde oba rodiče pracují</t>
  </si>
  <si>
    <t>Průměrná denní pracovní doba</t>
  </si>
  <si>
    <t>hodin</t>
  </si>
  <si>
    <t>Průměrná hodinová produktivita</t>
  </si>
  <si>
    <t>Kč/hod.</t>
  </si>
  <si>
    <t xml:space="preserve">Dílčí výpočet I.: Superhrubá mzda </t>
  </si>
  <si>
    <t>Procento studentů, kteří vynechali školu 1-2 dny v posledních dvou týdnech před dotázáním v průzkumu OECD</t>
  </si>
  <si>
    <t>acd78851-en.pdf (oecd-ilibrary.org)</t>
  </si>
  <si>
    <t>Procento studentů, kteří vynechali školu 3-4 dny v posledních dvou týdnech před dotázáním v průzkumu OECD</t>
  </si>
  <si>
    <t>Procento studentů, kteří vynechali školu 5+ dnů v posledních dvou týdnech před dotázáním v průzkumu OECD</t>
  </si>
  <si>
    <t>Odhadnuto z procent uvedených výše v separátním sheetu</t>
  </si>
  <si>
    <t>Počet studentů bez nepracujícího rodiče</t>
  </si>
  <si>
    <t>Počet školních dnů za rok 2022</t>
  </si>
  <si>
    <t>Organizace školního roku 2022/2023 v ZŠ,SŠ, ZUŠ a konzervatořích, MŠMT ČR (msmt.cz)</t>
  </si>
  <si>
    <t>Výpočet počtu šikanovaných záškoláků</t>
  </si>
  <si>
    <t>Procento záškoláků bez nepracujícího rodiče</t>
  </si>
  <si>
    <t>Procento studentů, kteří dle průzkumu OECD chyběli v posledních dvou týdnech jeden a více dní</t>
  </si>
  <si>
    <t>Počet záškoláků bez nepracujícího rodiče</t>
  </si>
  <si>
    <t>Vypočítáno jako počet studentů bez nepracujícího rodiče v domácnosti krát procento záškoláků</t>
  </si>
  <si>
    <t>Vypočítáno jako počet studentů bez nepracujícího rodiče v domácnosti krát procento šikanovaných studentů</t>
  </si>
  <si>
    <t>Odds ratio = (šikanovaní záškolácí ZŠ /šikanování nezáškoláci ZŠ) / (nešikanování záškoláci ZŠ / nešikánování nezáškoláci zš)</t>
  </si>
  <si>
    <t>Vyjadřuje poměr mezi dvěmi poměry. První z těchto poměrů vyjadřuje poměr mezi šikanovanými záškoláky a šikanovanými nezáškoláky. Druhý poměr vyjadřuje poměr mezi nešikanovanými záškoláky a nešikanovanými nezáškoláky. Pokud by například první poměr byl 2:1 a druhý by 1:1, pak nám odds ratio říká, že je dvakrát větší "šance" být záškolák, pokud je člověk šikanovaný.</t>
  </si>
  <si>
    <r>
      <rPr>
        <i/>
        <color rgb="FF1155CC"/>
        <u/>
      </rPr>
      <t>OECD</t>
    </r>
    <r>
      <rPr>
        <i/>
      </rPr>
      <t xml:space="preserve"> str.83</t>
    </r>
  </si>
  <si>
    <t>A = (X/B)/(C/D)</t>
  </si>
  <si>
    <t>Vyjádření odds ratio ve vzorci s ostatními proměnnými</t>
  </si>
  <si>
    <t xml:space="preserve">A </t>
  </si>
  <si>
    <r>
      <rPr>
        <i/>
        <color rgb="FF1155CC"/>
        <u/>
      </rPr>
      <t>OECD</t>
    </r>
    <r>
      <rPr>
        <i/>
      </rPr>
      <t xml:space="preserve"> str.83</t>
    </r>
  </si>
  <si>
    <t>X=šikanovaní záškoláci</t>
  </si>
  <si>
    <t>X</t>
  </si>
  <si>
    <t>B=šikanovaní - šikanovaní záškoláci</t>
  </si>
  <si>
    <t>179659.1047 - X</t>
  </si>
  <si>
    <t>Počet šikanovaných lze vyjádřit jako součet počtu šikanovaných záškoláků a šikanovaných nezáškoláků. Lze tudíž vyčíslit počet šikanovaných nezáškoláků jako počet šikanovaných mínus počet šikanovaných záškoláků</t>
  </si>
  <si>
    <t>C=záškoláci - šikanovaní záškoláci</t>
  </si>
  <si>
    <t>63515.84509 - X</t>
  </si>
  <si>
    <t>Počet záškoláků lze vyjádřit jako součet počtu šikanovaných záškoláků a nešikanovaných záškoláků. Lze tudíž vyčíslit počet nešikanovaných záškoláků jako počet záškoláků mínus počet šikanovaných záškoláků</t>
  </si>
  <si>
    <t>D=počet studentů - C - B - X</t>
  </si>
  <si>
    <t>361738 + X</t>
  </si>
  <si>
    <t>Počet studentů lze vyjádřit jako součet šikanovaných a nešikanovaných. Počet šikanovaných lze vyjádřit jako součet počtu šikanovaných záškoláků a šikanovaných nezáškoláků. Počet nešikanovaných lze vyjádřit jako součet počtu nešikanovaných záškoláků a nešikanovaných nezáškoláků. Počet nešikanovaných nezáškoláků lze tudíž vyjádřit jako počet žáků mínus počet šikanovaných záškoláků mínus počet nešikanovaných záškoláků mínus počet šikanovaných nezáškoláků. Vyjádřením všech neznám podle předešlých buněk dostaneme tuto buňku.</t>
  </si>
  <si>
    <t>Dosadíme B,C,D do rovnice pro Odds ratio</t>
  </si>
  <si>
    <t>(X/179659.1047 - X)/(63515.84509 - X/361,738 + X) = 1.28</t>
  </si>
  <si>
    <t>Dosazením vyjádřených proměnných do rovnice získáme následující rovnici, kterou lze přepsat na kvadratickou rovnici</t>
  </si>
  <si>
    <t>Šikanovaní záškoláci (X)</t>
  </si>
  <si>
    <t>WolframAlpha</t>
  </si>
  <si>
    <t>Zde je kořen kvadratické rovnice pro X, které vyjadřuje počet šikanovaných záškoláků. Tato kvadratická rovnice má dvě řešení. Druhé řešení vychází přibližně 2.4 milionu osob, tudíž předpokládáme že první bude lépe odpovídat počtu šikanovaných záškoláků</t>
  </si>
  <si>
    <t>Nešikanovaní záškoláci</t>
  </si>
  <si>
    <t>Získáme dosazením za X</t>
  </si>
  <si>
    <t>Šikanovaní nezáškoláci</t>
  </si>
  <si>
    <t>Nešikanovaní nezáškoláci</t>
  </si>
  <si>
    <t>Monetizace nákladů záškoláctví způsobených šikanou</t>
  </si>
  <si>
    <t>Záškoláctví atribuovatelné šikaně</t>
  </si>
  <si>
    <t>Celkový počet šikanovaných záškoláku. Pracujeme s předpokladem, že aždy z nich se stal záškolákem z důvodu šikany.</t>
  </si>
  <si>
    <t>Počet zameškaných dnů záškoláky postiženými šikanou</t>
  </si>
  <si>
    <t>dní ročně</t>
  </si>
  <si>
    <t>Počet záškoláků atribuovatelný šikaně krát průměrný počet dnů zameškaných záškoláky za rok</t>
  </si>
  <si>
    <t>Průměrná hodinová sazba</t>
  </si>
  <si>
    <t>Průměrná produktivita na hodinu krát průměrná pracovní doba</t>
  </si>
  <si>
    <t>Kč/ rok</t>
  </si>
  <si>
    <t xml:space="preserve">Ideální stav je nulový, neboli že šikana neexistuje. Počítáme tedy náklady šikany v plném rozsahu </t>
  </si>
  <si>
    <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t>
  </si>
  <si>
    <t>https://www.czso.cz/documents/10180/61566208/1300641807.pdf/a4573925-33b4-4d27-a332-90ca48dc3642?version=1.1</t>
  </si>
  <si>
    <t>Hodnota VSL</t>
  </si>
  <si>
    <t>Původní hodnota použita OECD, valorizováno k roku 2022</t>
  </si>
  <si>
    <t>https://www.oecd-ilibrary.org/docserver/d1b2b844-en.pdf?expires=1552835303&amp;id=id&amp;accname=guest&amp;checksum=43102F66EAE92D1D9CCD0E9C34440E47</t>
  </si>
  <si>
    <t>Průměrný věk populace</t>
  </si>
  <si>
    <t>roky</t>
  </si>
  <si>
    <t>Průměrný věk relevantní populace</t>
  </si>
  <si>
    <t>Sčítání 2021</t>
  </si>
  <si>
    <t>Naděje dožití průměrného věku</t>
  </si>
  <si>
    <t xml:space="preserve">Očekávaná zbývající délka života v 2021 osob ve věku 42.7 let (Průměr za 40 a 45)  </t>
  </si>
  <si>
    <t>Data z průzkumu zameškaných hodin studenty</t>
  </si>
  <si>
    <t>Procento studentů, kteří vynechali školu 1-2 dny v posledních dvou týdnech</t>
  </si>
  <si>
    <t>Procento studentů, kteří vynechali školu 3-4 dny v posledních dvou týdnech</t>
  </si>
  <si>
    <t>Procento studentů, kteří vynechali školu 5+ dnů v posledních dvou týdnech</t>
  </si>
  <si>
    <t>Počítáme s po kusech lineárním procentem osob chybějících x dnů. Známe procento osob co chyběli 1-2 dny, 3-4 dny a 5+ dnů.  Pro každý z těchto tří intervalů odhadneme přímku vyjadřující závislost procenta záškoláků na počtu dní za školou. Vyžadujeme aby se přímky protínaly bodech v 3 dny a 5 dnů. Také vyžadujeme, aby součty bodů jednotlivých intervalů odpovídali procentům studentů, kteří zameškali počet dnů v těchto intervalech. Prakticky toto znamená, že odhad počtu studentů kteří zameškali jeden den sečtený s odhadem počtu studentů kteří zameškali 2 dny musí dát 6,4%, což odpovídá empirickým datům.</t>
  </si>
  <si>
    <t>Každou z těchto přímek lze vyjádřit vztahem: Y = a*X + b, kde Y odpovídá procentu studentů a X odpovídá počtu zameškaných dnů v podledních dvou týdnech</t>
  </si>
  <si>
    <t>Pro jednotlivé přímky pro intervaly 1-2, 3-4 a 5+ máme parametry (a1,b1), (a2,b2) a (a3,b3).</t>
  </si>
  <si>
    <t>Jednotlivé přímky lze vyjádřit takto:</t>
  </si>
  <si>
    <t>Y = a1*X + b1</t>
  </si>
  <si>
    <t>Y = a2*X + b2</t>
  </si>
  <si>
    <t>Y = a3*X + b3</t>
  </si>
  <si>
    <t>Parametry tudíž podléhají následující rovnicím:</t>
  </si>
  <si>
    <t>Přímka 1 a přímka 2 se protínají v třetím dnu vyjádřeno pomocí koeficientů přímek</t>
  </si>
  <si>
    <t>a1*3 + b1 = a2*3 + b2</t>
  </si>
  <si>
    <t>Přímka 2 a přímka 3 se protínají v pátém vyjádřeno pomocí koeficientů přímek</t>
  </si>
  <si>
    <t>a2*5 + b2 = a3*5 + b3</t>
  </si>
  <si>
    <t>Odhady v prvním intervalu (1-2 dny) dají dohromady 6,4%</t>
  </si>
  <si>
    <t>a1*1 + b1 + a1*2 + b1 = 6.4%</t>
  </si>
  <si>
    <t>Odhady v prvním intervalu (3-4 dny) dají dohromady 1.9%</t>
  </si>
  <si>
    <t>a2*3 + b2 + a2*4 + b2 = 1.9%</t>
  </si>
  <si>
    <t>Odhady v prvním intervalu (5+ dnů) dají dohromady 2,2%</t>
  </si>
  <si>
    <t>a3*5 + b3 + a3*6 + b3 + a3*7 + b3 + a3*8 + b3 + a3*9+ b3 + a3*10 = 2.2%</t>
  </si>
  <si>
    <t xml:space="preserve">Těchto pět rovnic na vyčíslení šesti parametrů nedostatečných, tudíž přidáváme regularizační podmínku, která nutí aby se sklony přímek lišily co nejméně v absolutní hodnotě. </t>
  </si>
  <si>
    <t>min( | a1 - a2| + | a2 - a3 | )</t>
  </si>
  <si>
    <t>Z vrchních pěti rovnic lze každou proměnou vyjádřit jako funkci a1. Tato vyjádření poté dosadíme za a2 a a2 do regularizační podmínky a získáme přesnou číselnou hodnotu pro a1. S tímto číslem lze následně dopočítat ostatní proměnné.</t>
  </si>
  <si>
    <t xml:space="preserve">min( | a1 - a2| + | a2 - a3 | ) = min( | 4* a1 + 0.045| + | -72 * a1 - 1.045| / 15) </t>
  </si>
  <si>
    <t xml:space="preserve"> Hodnoty proměnných:</t>
  </si>
  <si>
    <t>a1</t>
  </si>
  <si>
    <t>Získáno jako a1 které minimalizuje regularizační podmínku</t>
  </si>
  <si>
    <t>Wolfram Alpha</t>
  </si>
  <si>
    <t>a2</t>
  </si>
  <si>
    <t>a3</t>
  </si>
  <si>
    <t>b1</t>
  </si>
  <si>
    <t>b2</t>
  </si>
  <si>
    <t>b3</t>
  </si>
  <si>
    <t>Odhady procent osob zameškávajících jednotlivé počty dnů</t>
  </si>
  <si>
    <t>X := počet zameškaných dnů</t>
  </si>
  <si>
    <t>Y := Procento studentů</t>
  </si>
  <si>
    <t>Máme odhadnuté oba koeficienty každé přímky, tudíž lze pro každý počet dní odhadnout počet studentů jako a*(Počet dní) + b, kde (a,b) jsou příslušné koeficienty pro jednotlivé intervaly</t>
  </si>
  <si>
    <t>Průměrný počet dnů zameškaný záškoláky v posledních dvou týdnech</t>
  </si>
  <si>
    <t>Procento dnů, které záškoláci zameškají</t>
  </si>
  <si>
    <t>Počet dětí do 12 let v domácnosti</t>
  </si>
  <si>
    <t>1 dítě</t>
  </si>
  <si>
    <t>2 děti</t>
  </si>
  <si>
    <t>3+ dětí</t>
  </si>
  <si>
    <t>Rozřazení do skupin + vážení</t>
  </si>
  <si>
    <t xml:space="preserve">Za  pomocí dat z SILC počítáme pravděpodobnost výskytu nepracující osoby v domácnosti </t>
  </si>
  <si>
    <t>ČSÚ:SILC</t>
  </si>
  <si>
    <t>Počet dětí do 12 let</t>
  </si>
  <si>
    <t>Suma dětí</t>
  </si>
  <si>
    <t>Procento domácností dle počtu dětí</t>
  </si>
  <si>
    <t>Podíl počtu domácností s určitým počtem dětí a celkového počtu domácností</t>
  </si>
  <si>
    <t>Pravděpodobnost nepracujícího člena</t>
  </si>
  <si>
    <t>Pracujících - průměrně v domácnosti</t>
  </si>
  <si>
    <t>Vyživovaných dětí - průměrně v domácnosti</t>
  </si>
  <si>
    <t>Nezaměstnaných - průměrně v domácnosti</t>
  </si>
  <si>
    <t>Nepracujících důchodců - průměrně v domácnosti</t>
  </si>
  <si>
    <t>Ostatních členů - průměrně v domácnosti</t>
  </si>
  <si>
    <t>Suma - nepracující</t>
  </si>
  <si>
    <t>Pravděpodobnost, že vybraný dospělý v domácnosti je nepracující</t>
  </si>
  <si>
    <t>Vypočítáno jako poměr průměrného množství nepracujících dospělých v domácnosti k průměrnému počtu dospělých v domácnosti.</t>
  </si>
  <si>
    <t>Pravědpodobnost mitigace ztracené produktivity</t>
  </si>
  <si>
    <t>Pravědpodobnost, že v domácnosti je aspoň jeden nepracující dospělý</t>
  </si>
  <si>
    <t>Pravděpodobnost že se v domácnosti vyskytuje aspoň jeden nepracující dospělý. Výpočet pracuje s předpokladem dvou dospělých v domácnosti. Každý dospělí má pravděpodobnost z řádku 15 že nepracuje, označme ji P, tudíž má jedna mínus tuto pravděpodobnost že pracuje, neboli (1-P). Pravděpodobnost, že oba dospělí pracují, činí násobek pravděpodobností jednotlivých dospělých že pracují, neboli (1-P)*(1-P). Takto jsme získali pravděpodobnost že oba dospělí v domácnosti pracují. Situace že v domácnosti aspoň jeden dospělí nepracuje odpovídá situaci, že nejsou oba dospělí pracující. Pravděpodobnost, že oba dospělí jsou pracující činí (1-P)*(1-P), tudíž pravděpodobnost že oba nejsou pracující, neboli že v domácnosti se vyskytuje aspoň jeden nepracují, je 1-((1-P)*(1-P)).</t>
  </si>
  <si>
    <t>Váha pro vážený průměr</t>
  </si>
  <si>
    <t xml:space="preserve">Pro výpočet obecné pravděpodobnosti, že libovolná domácnost obsahuje aspoň jednoho nepracujícího dospělého, je potřeba vzít v potaz zastoupení jednotlivých druhů domácností v populaci. Lze tak učinit pomocí váženého průměru, kdy váhy odpovídají zastoupení jednotlivých druhů domácností v populaci. </t>
  </si>
  <si>
    <t>Obecná pravděpodobnost</t>
  </si>
  <si>
    <t xml:space="preserve">Výpočet superhrubé mzdy </t>
  </si>
  <si>
    <t>Zdroj dat</t>
  </si>
  <si>
    <t>Data z IPSV</t>
  </si>
  <si>
    <t>Mzdová sféra</t>
  </si>
  <si>
    <t>Medián výdělek</t>
  </si>
  <si>
    <t>Kč/měs.</t>
  </si>
  <si>
    <t>Placená doba</t>
  </si>
  <si>
    <t>hod./měs</t>
  </si>
  <si>
    <t>Mzda/hod.</t>
  </si>
  <si>
    <t>Kč</t>
  </si>
  <si>
    <t>Medián výdělku vydělen průměrným počtem odpracovaných hodin</t>
  </si>
  <si>
    <t>Platová sféra</t>
  </si>
  <si>
    <t>Výsledky pro celou populaci</t>
  </si>
  <si>
    <t>Počet mzdová sféra</t>
  </si>
  <si>
    <t>Počet platová sféra</t>
  </si>
  <si>
    <t>Celkem</t>
  </si>
  <si>
    <t>Podíl mzda</t>
  </si>
  <si>
    <t>Podíl plat</t>
  </si>
  <si>
    <t>Průměrná produktivita</t>
  </si>
  <si>
    <t>Vážený průměr</t>
  </si>
  <si>
    <t>Vážený průměr hodinových mezd, kdy váhy jsou dány procentem lidí, kteří náleží buď do platové či do mzdové sféry</t>
  </si>
  <si>
    <t>Vážený průměr mezd vynásoben 133.8%. Navýšení o 33.8% odpovídá navýšení o zdravotnímu a sociálnímu pojistění. Toto číslo odpovídá nákladům zaměstnavatele na mzdu či plat zaměstnance</t>
  </si>
  <si>
    <t>ČP PRICE CONVERTOR</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</si>
  <si>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</si>
  <si>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</si>
  <si>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</si>
  <si>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</si>
  <si>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</si>
  <si>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</si>
  <si>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</si>
  <si>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</si>
  <si>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</si>
  <si>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</si>
  <si>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</si>
  <si>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</si>
  <si>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</si>
  <si>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</si>
  <si>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</si>
  <si>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</si>
  <si>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</si>
  <si>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</si>
  <si>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</si>
  <si>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</si>
  <si>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</si>
  <si>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</si>
  <si>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</si>
  <si>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</si>
  <si>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</si>
  <si>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</si>
  <si>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</si>
  <si>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</si>
  <si>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</si>
  <si>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</si>
  <si>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</si>
  <si>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</si>
  <si>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</si>
  <si>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</si>
  <si>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</si>
  <si>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</si>
  <si>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</si>
  <si>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</si>
  <si>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</si>
  <si>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</si>
  <si>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</si>
  <si>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</si>
  <si>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</si>
  <si>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</si>
  <si>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</si>
  <si>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CZK/EUR</t>
  </si>
  <si>
    <t>https://www.czso.cz/csu/czso/hmu_cr</t>
  </si>
  <si>
    <t>CZK/USD</t>
  </si>
  <si>
    <t>GDP Deflator (YoY, %)</t>
  </si>
  <si>
    <t>https://www.czso.cz/csu/czso/cri/tvorba-a-uziti-hdp-4-ctvrtleti-2022</t>
  </si>
  <si>
    <t>Yearly inflation index</t>
  </si>
  <si>
    <t>Cumulative inflation index</t>
  </si>
  <si>
    <t>GDP Growth (YoY, %)</t>
  </si>
  <si>
    <t>Yearly growth index</t>
  </si>
  <si>
    <t>Cumulative growth index</t>
  </si>
  <si>
    <t>Cumulative inflation index for 2022</t>
  </si>
  <si>
    <t>Cumulative growth index for 2022</t>
  </si>
  <si>
    <t>Cumulative inflation index for 2021</t>
  </si>
  <si>
    <t>Global Burden of Disease Collaborative Network.</t>
  </si>
  <si>
    <t>Global Burden of Disease Study 2019 (GBD 2019) Results.</t>
  </si>
  <si>
    <t>Seattle, United States: Institute for Health Metrics and Evaluation (IHME), 2020.</t>
  </si>
  <si>
    <t>Available from https://vizhub.healthdata.org/gbd-results/.</t>
  </si>
  <si>
    <t>measure</t>
  </si>
  <si>
    <t>location</t>
  </si>
  <si>
    <t>sex</t>
  </si>
  <si>
    <t>age</t>
  </si>
  <si>
    <t>cause</t>
  </si>
  <si>
    <t>rei</t>
  </si>
  <si>
    <t>metric</t>
  </si>
  <si>
    <t>year</t>
  </si>
  <si>
    <t>val</t>
  </si>
  <si>
    <t>upper</t>
  </si>
  <si>
    <t>lower</t>
  </si>
  <si>
    <t>DALYs (Disability-Adjusted Life Years)</t>
  </si>
  <si>
    <t>Czechia</t>
  </si>
  <si>
    <t>Both</t>
  </si>
  <si>
    <t>10-19 years</t>
  </si>
  <si>
    <t>Major depressive disorder</t>
  </si>
  <si>
    <t>Bullying victimization</t>
  </si>
  <si>
    <t>Number</t>
  </si>
  <si>
    <t>Percent</t>
  </si>
  <si>
    <t>5-19 years</t>
  </si>
  <si>
    <t>Anxiety disorders</t>
  </si>
  <si>
    <t>Průměrná očekávaná délka dožití</t>
  </si>
  <si>
    <t>Jednotky</t>
  </si>
  <si>
    <t>Ženy</t>
  </si>
  <si>
    <t>let</t>
  </si>
  <si>
    <t xml:space="preserve">Muži </t>
  </si>
  <si>
    <t>počet muži</t>
  </si>
  <si>
    <t>https://www.czso.cz/documents/10180/165591247/1300642210.pdf/63009305-38ac-43fa-8c8d-d235f9bf8d3c?version=1.1</t>
  </si>
  <si>
    <t>počet ženy</t>
  </si>
  <si>
    <t>populace celkem</t>
  </si>
  <si>
    <t>zastoupení muži</t>
  </si>
  <si>
    <t>zastoupení ženy</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</si>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</sst>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0.0000"/>
  </numFmts>
  <fonts count="64">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b/>
      <color rgb="FFFFFFFF"/>
      <name val="Arial"/>
    </font>
    <font>
      <color theme="1"/>
      <name val="Arial"/>
    </font>
    <font>
      <i/>
      <color theme="1"/>
      <name val="Arial"/>
    </font>
    <font>
      <u/>
      <color rgb="FF0000FF"/>
    </font>
    <font>
      <u/>
      <color rgb="FF0000FF"/>
      <name val="Arial"/>
    </font>
    <font>
      <b/>
      <color theme="1"/>
      <name val="Arial"/>
    </font>
    <font>
      <b/>
      <i/>
      <color theme="1"/>
      <name val="Arial"/>
    </font>
    <font>
      <u/>
      <color rgb="FF1155CC"/>
      <name val="Arial"/>
    </font>
    <font>
      <i/>
      <u/>
      <color rgb="FF0000FF"/>
      <name val="Arial"/>
    </font>
    <font>
      <i/>
      <u/>
      <color rgb="FF0000FF"/>
      <name val="Arial"/>
    </font>
    <font>
      <b/>
      <i/>
      <u/>
      <color rgb="FF0000FF"/>
      <name val="Arial"/>
    </font>
    <font>
      <i/>
      <u/>
      <color rgb="FF1155CC"/>
      <name val="Arial"/>
    </font>
    <font>
      <u/>
      <color rgb="FF0000FF"/>
    </font>
    <font>
      <b/>
      <color rgb="FF000000"/>
      <name val="Arial"/>
    </font>
    <font>
      <u/>
      <color rgb="FF0000FF"/>
    </font>
    <font>
      <color rgb="FF000000"/>
      <name val="Arial"/>
    </font>
    <font>
      <sz val="9.0"/>
      <color rgb="FF1F1F1F"/>
      <name val="&quot;Google Sans&quot;"/>
    </font>
    <font>
      <sz val="12.0"/>
      <color rgb="FF000000"/>
      <name val="&quot;Times New Roman&quot;"/>
    </font>
    <font>
      <u/>
      <color rgb="FF0000FF"/>
      <name val="Arial"/>
    </font>
    <font>
      <u/>
      <color rgb="FF0000FF"/>
      <name val="Arial"/>
    </font>
    <font>
      <i/>
      <sz val="10.0"/>
      <color rgb="FF000000"/>
      <name val="Arial"/>
      <scheme val="minor"/>
    </font>
    <font>
      <u/>
      <color rgb="FF0000FF"/>
    </font>
    <font>
      <i/>
      <u/>
      <color rgb="FF0000FF"/>
    </font>
    <font>
      <i/>
      <u/>
      <color rgb="FF0000FF"/>
      <name val="Arial"/>
    </font>
    <font>
      <u/>
      <color rgb="FF0000FF"/>
    </font>
    <font>
      <u/>
      <color rgb="FF0000FF"/>
      <name val="Arial"/>
    </font>
    <font>
      <u/>
      <color rgb="FF1155CC"/>
      <name val="Arial"/>
    </font>
    <font>
      <i/>
      <u/>
      <color rgb="FF1155CC"/>
      <name val="Arial"/>
    </font>
    <font>
      <i/>
      <u/>
      <color rgb="FF1155CC"/>
      <name val="Arial"/>
    </font>
    <font>
      <sz val="11.0"/>
      <color rgb="FF1F1F1F"/>
      <name val="&quot;Google Sans&quot;"/>
    </font>
    <font>
      <b/>
      <sz val="10.0"/>
      <color rgb="FF111111"/>
      <name val="Arial"/>
      <scheme val="minor"/>
    </font>
    <font>
      <u/>
      <color rgb="FF0000FF"/>
    </font>
    <font>
      <sz val="9.0"/>
      <color rgb="FF000000"/>
      <name val="&quot;Google Sans Mono&quot;"/>
    </font>
    <font>
      <sz val="8.0"/>
      <color rgb="FF000000"/>
      <name val="Arial Narrow"/>
    </font>
    <font>
      <color rgb="FF000000"/>
      <name val="Arial"/>
      <scheme val="minor"/>
    </font>
    <font>
      <b/>
      <sz val="11.0"/>
      <color theme="1"/>
      <name val="Calibri"/>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u/>
      <sz val="11.0"/>
      <color rgb="FF1155CC"/>
      <name val="Calibri"/>
    </font>
    <font>
      <b/>
      <sz val="8.0"/>
      <color theme="1"/>
      <name val="&quot;Liberation Sans&quot;"/>
    </font>
    <font>
      <b/>
      <sz val="8.0"/>
      <color theme="1"/>
      <name val="Arial"/>
    </font>
    <font>
      <sz val="8.0"/>
      <color theme="1"/>
      <name val="&quot;Liberation Sans&quot;"/>
    </font>
    <font>
      <u/>
      <color rgb="FF1155CC"/>
      <name val="Arial"/>
    </font>
    <font>
      <u/>
      <sz val="8.0"/>
      <color rgb="FF1155CC"/>
      <name val="Arial"/>
    </font>
    <font>
      <sz val="8.0"/>
      <color theme="1"/>
      <name val="Arial"/>
    </font>
    <font>
      <sz val="8.0"/>
      <color theme="1"/>
      <name val="&quot;Arial CE&quot;"/>
    </font>
    <font>
      <i/>
      <sz val="8.0"/>
      <color theme="1"/>
      <name val="&quot;Arial CE&quot;"/>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6">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FFF2CC"/>
        <bgColor rgb="FFFFF2CC"/>
      </patternFill>
    </fill>
    <fill>
      <patternFill patternType="solid">
        <fgColor rgb="FFFFFFFF"/>
        <bgColor rgb="FFFFFFFF"/>
      </patternFill>
    </fill>
    <fill>
      <patternFill patternType="solid">
        <fgColor rgb="FFFFFF00"/>
        <bgColor rgb="FFFFFF00"/>
      </patternFill>
    </fill>
    <fill>
      <patternFill patternType="solid">
        <fgColor rgb="FFCFE2F3"/>
        <bgColor rgb="FFCFE2F3"/>
      </patternFill>
    </fill>
    <fill>
      <patternFill patternType="solid">
        <fgColor rgb="FFFFE599"/>
        <bgColor rgb="FFFFE599"/>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bottom style="medium">
        <color rgb="FF000000"/>
      </bottom>
    </border>
    <border>
      <right style="thin">
        <color rgb="FF000000"/>
      </right>
    </border>
    <border>
      <right style="thin">
        <color rgb="FF000000"/>
      </right>
      <bottom style="thin">
        <color rgb="FF000000"/>
      </bottom>
    </border>
    <border>
      <right style="thin">
        <color rgb="FF000000"/>
      </right>
      <bottom style="medium">
        <color rgb="FF000000"/>
      </bottom>
    </border>
  </borders>
  <cellStyleXfs count="1">
    <xf borderId="0" fillId="0" fontId="0" numFmtId="0" applyAlignment="1" applyFont="1"/>
  </cellStyleXfs>
  <cellXfs count="31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Border="1" applyFont="1"/>
    <xf borderId="1" fillId="4" fontId="2" numFmtId="0" xfId="0" applyAlignment="1" applyBorder="1" applyFont="1">
      <alignment readingOrder="0"/>
    </xf>
    <xf borderId="0" fillId="4" fontId="8" numFmtId="0" xfId="0" applyFont="1"/>
    <xf borderId="0" fillId="5" fontId="9" numFmtId="0" xfId="0" applyAlignment="1" applyFill="1" applyFont="1">
      <alignment readingOrder="0" vertical="bottom"/>
    </xf>
    <xf borderId="0" fillId="5" fontId="9" numFmtId="0" xfId="0" applyAlignment="1" applyFont="1">
      <alignment horizontal="right" readingOrder="0" vertical="bottom"/>
    </xf>
    <xf borderId="0" fillId="5" fontId="9" numFmtId="0" xfId="0" applyAlignment="1" applyFont="1">
      <alignment horizontal="left" readingOrder="0" shrinkToFit="0" vertical="bottom" wrapText="1"/>
    </xf>
    <xf borderId="0" fillId="5" fontId="9" numFmtId="0" xfId="0" applyAlignment="1" applyFont="1">
      <alignment horizontal="left" readingOrder="0" vertical="bottom"/>
    </xf>
    <xf borderId="0" fillId="0" fontId="10" numFmtId="0" xfId="0" applyAlignment="1" applyFont="1">
      <alignment readingOrder="0" vertical="bottom"/>
    </xf>
    <xf borderId="0" fillId="0" fontId="8" numFmtId="10" xfId="0" applyAlignment="1" applyFont="1" applyNumberFormat="1">
      <alignment readingOrder="0"/>
    </xf>
    <xf borderId="0" fillId="0" fontId="11" numFmtId="0" xfId="0" applyAlignment="1" applyFont="1">
      <alignment horizontal="left" readingOrder="0" shrinkToFit="0" vertical="bottom" wrapText="1"/>
    </xf>
    <xf borderId="0" fillId="0" fontId="12" numFmtId="0" xfId="0" applyAlignment="1" applyFont="1">
      <alignment horizontal="left" readingOrder="0"/>
    </xf>
    <xf borderId="0" fillId="0" fontId="10" numFmtId="10" xfId="0" applyAlignment="1" applyFont="1" applyNumberFormat="1">
      <alignment horizontal="right" readingOrder="0" vertical="bottom"/>
    </xf>
    <xf borderId="0" fillId="0" fontId="11" numFmtId="0" xfId="0" applyAlignment="1" applyFont="1">
      <alignment horizontal="left" shrinkToFit="0" vertical="bottom" wrapText="1"/>
    </xf>
    <xf borderId="0" fillId="0" fontId="10" numFmtId="4" xfId="0" applyAlignment="1" applyFont="1" applyNumberFormat="1">
      <alignment readingOrder="0" vertical="bottom"/>
    </xf>
    <xf borderId="0" fillId="0" fontId="11" numFmtId="0" xfId="0" applyAlignment="1" applyFont="1">
      <alignment readingOrder="0" vertical="bottom"/>
    </xf>
    <xf borderId="0" fillId="0" fontId="13" numFmtId="0" xfId="0" applyAlignment="1" applyFont="1">
      <alignment horizontal="left" readingOrder="0" vertical="bottom"/>
    </xf>
    <xf borderId="0" fillId="0" fontId="10" numFmtId="4" xfId="0" applyAlignment="1" applyFont="1" applyNumberFormat="1">
      <alignment vertical="bottom"/>
    </xf>
    <xf borderId="0" fillId="0" fontId="10" numFmtId="0" xfId="0" applyAlignment="1" applyFont="1">
      <alignment horizontal="left" vertical="bottom"/>
    </xf>
    <xf borderId="0" fillId="5" fontId="10" numFmtId="4" xfId="0" applyAlignment="1" applyFont="1" applyNumberFormat="1">
      <alignment vertical="bottom"/>
    </xf>
    <xf borderId="0" fillId="5" fontId="11" numFmtId="0" xfId="0" applyAlignment="1" applyFont="1">
      <alignment vertical="bottom"/>
    </xf>
    <xf borderId="0" fillId="5" fontId="11" numFmtId="0" xfId="0" applyAlignment="1" applyFont="1">
      <alignment horizontal="left" shrinkToFit="0" vertical="bottom" wrapText="1"/>
    </xf>
    <xf borderId="0" fillId="5" fontId="10" numFmtId="0" xfId="0" applyAlignment="1" applyFont="1">
      <alignment horizontal="left" vertical="bottom"/>
    </xf>
    <xf borderId="0" fillId="6" fontId="14" numFmtId="0" xfId="0" applyAlignment="1" applyFill="1" applyFont="1">
      <alignment readingOrder="0" vertical="bottom"/>
    </xf>
    <xf borderId="0" fillId="6" fontId="14" numFmtId="4" xfId="0" applyAlignment="1" applyFont="1" applyNumberFormat="1">
      <alignment horizontal="right" vertical="bottom"/>
    </xf>
    <xf borderId="0" fillId="6" fontId="15" numFmtId="0" xfId="0" applyAlignment="1" applyFont="1">
      <alignment vertical="bottom"/>
    </xf>
    <xf borderId="0" fillId="6" fontId="11" numFmtId="0" xfId="0" applyAlignment="1" applyFont="1">
      <alignment horizontal="left" shrinkToFit="0" vertical="bottom" wrapText="1"/>
    </xf>
    <xf borderId="0" fillId="6" fontId="16" numFmtId="0" xfId="0" applyAlignment="1" applyFont="1">
      <alignment horizontal="left" shrinkToFit="0" vertical="bottom" wrapText="0"/>
    </xf>
    <xf borderId="0" fillId="0" fontId="10" numFmtId="10" xfId="0" applyAlignment="1" applyFont="1" applyNumberFormat="1">
      <alignment horizontal="right" vertical="bottom"/>
    </xf>
    <xf borderId="0" fillId="0" fontId="17" numFmtId="0" xfId="0" applyAlignment="1" applyFont="1">
      <alignment horizontal="left" readingOrder="0" shrinkToFit="0" vertical="bottom" wrapText="0"/>
    </xf>
    <xf borderId="0" fillId="0" fontId="14" numFmtId="4" xfId="0" applyAlignment="1" applyFont="1" applyNumberFormat="1">
      <alignment horizontal="right" readingOrder="0" vertical="bottom"/>
    </xf>
    <xf borderId="0" fillId="0" fontId="15" numFmtId="0" xfId="0" applyAlignment="1" applyFont="1">
      <alignment readingOrder="0" vertical="bottom"/>
    </xf>
    <xf borderId="0" fillId="0" fontId="11" numFmtId="0" xfId="0" applyAlignment="1" applyFont="1">
      <alignment horizontal="left" readingOrder="0" shrinkToFit="0" vertical="bottom" wrapText="1"/>
    </xf>
    <xf borderId="0" fillId="7" fontId="14" numFmtId="0" xfId="0" applyAlignment="1" applyFill="1" applyFont="1">
      <alignment readingOrder="0" vertical="bottom"/>
    </xf>
    <xf borderId="0" fillId="7" fontId="14" numFmtId="4" xfId="0" applyAlignment="1" applyFont="1" applyNumberFormat="1">
      <alignment horizontal="right" vertical="bottom"/>
    </xf>
    <xf borderId="0" fillId="7" fontId="15" numFmtId="0" xfId="0" applyAlignment="1" applyFont="1">
      <alignment readingOrder="0" vertical="bottom"/>
    </xf>
    <xf borderId="0" fillId="7" fontId="15" numFmtId="0" xfId="0" applyAlignment="1" applyFont="1">
      <alignment horizontal="left" shrinkToFit="0" vertical="bottom" wrapText="1"/>
    </xf>
    <xf borderId="0" fillId="8" fontId="10" numFmtId="0" xfId="0" applyAlignment="1" applyFill="1" applyFont="1">
      <alignment vertical="bottom"/>
    </xf>
    <xf borderId="0" fillId="8" fontId="10" numFmtId="0" xfId="0" applyAlignment="1" applyFont="1">
      <alignment vertical="bottom"/>
    </xf>
    <xf borderId="0" fillId="8" fontId="10" numFmtId="4" xfId="0" applyAlignment="1" applyFont="1" applyNumberFormat="1">
      <alignment vertical="bottom"/>
    </xf>
    <xf borderId="0" fillId="8" fontId="11" numFmtId="0" xfId="0" applyAlignment="1" applyFont="1">
      <alignment vertical="bottom"/>
    </xf>
    <xf borderId="0" fillId="6" fontId="0" numFmtId="10" xfId="0" applyFont="1" applyNumberFormat="1"/>
    <xf borderId="0" fillId="6" fontId="10" numFmtId="0" xfId="0" applyAlignment="1" applyFont="1">
      <alignment vertical="bottom"/>
    </xf>
    <xf borderId="0" fillId="6" fontId="11" numFmtId="0" xfId="0" applyAlignment="1" applyFont="1">
      <alignment vertical="bottom"/>
    </xf>
    <xf borderId="0" fillId="6" fontId="11" numFmtId="0" xfId="0" applyAlignment="1" applyFont="1">
      <alignment horizontal="left" readingOrder="0" vertical="bottom"/>
    </xf>
    <xf borderId="0" fillId="8" fontId="0" numFmtId="10" xfId="0" applyFont="1" applyNumberFormat="1"/>
    <xf borderId="0" fillId="0" fontId="10" numFmtId="0" xfId="0" applyAlignment="1" applyFont="1">
      <alignment vertical="bottom"/>
    </xf>
    <xf borderId="0" fillId="0" fontId="11" numFmtId="0" xfId="0" applyAlignment="1" applyFont="1">
      <alignment vertical="bottom"/>
    </xf>
    <xf borderId="0" fillId="8" fontId="18" numFmtId="0" xfId="0" applyAlignment="1" applyFont="1">
      <alignment horizontal="left" readingOrder="0" vertical="bottom"/>
    </xf>
    <xf borderId="0" fillId="0" fontId="10" numFmtId="3" xfId="0" applyAlignment="1" applyFont="1" applyNumberFormat="1">
      <alignment horizontal="right" vertical="bottom"/>
    </xf>
    <xf borderId="0" fillId="8" fontId="19" numFmtId="0" xfId="0" applyAlignment="1" applyFont="1">
      <alignment horizontal="left" readingOrder="0" vertical="bottom"/>
    </xf>
    <xf borderId="0" fillId="8" fontId="11" numFmtId="0" xfId="0" applyAlignment="1" applyFont="1">
      <alignment shrinkToFit="0" vertical="bottom" wrapText="1"/>
    </xf>
    <xf borderId="0" fillId="8" fontId="10" numFmtId="2" xfId="0" applyAlignment="1" applyFont="1" applyNumberFormat="1">
      <alignment horizontal="right" vertical="bottom"/>
    </xf>
    <xf borderId="0" fillId="8" fontId="11" numFmtId="0" xfId="0" applyAlignment="1" applyFont="1">
      <alignment readingOrder="0" shrinkToFit="0" vertical="bottom" wrapText="1"/>
    </xf>
    <xf borderId="0" fillId="8" fontId="10" numFmtId="0" xfId="0" applyAlignment="1" applyFont="1">
      <alignment readingOrder="0" vertical="bottom"/>
    </xf>
    <xf borderId="0" fillId="8" fontId="10" numFmtId="4" xfId="0" applyAlignment="1" applyFont="1" applyNumberFormat="1">
      <alignment horizontal="right" vertical="bottom"/>
    </xf>
    <xf borderId="0" fillId="0" fontId="11" numFmtId="4" xfId="0" applyAlignment="1" applyFont="1" applyNumberFormat="1">
      <alignment horizontal="right" vertical="bottom"/>
    </xf>
    <xf borderId="0" fillId="7" fontId="14" numFmtId="0" xfId="0" applyAlignment="1" applyFont="1">
      <alignment vertical="bottom"/>
    </xf>
    <xf borderId="0" fillId="7" fontId="11" numFmtId="0" xfId="0" applyAlignment="1" applyFont="1">
      <alignment readingOrder="0" shrinkToFit="0" vertical="bottom" wrapText="1"/>
    </xf>
    <xf borderId="0" fillId="6" fontId="15" numFmtId="4" xfId="0" applyAlignment="1" applyFont="1" applyNumberFormat="1">
      <alignment horizontal="right" vertical="bottom"/>
    </xf>
    <xf borderId="0" fillId="6" fontId="20" numFmtId="0" xfId="0" applyAlignment="1" applyFont="1">
      <alignment horizontal="left" shrinkToFit="0" vertical="bottom" wrapText="0"/>
    </xf>
    <xf borderId="0" fillId="0" fontId="10" numFmtId="4" xfId="0" applyAlignment="1" applyFont="1" applyNumberFormat="1">
      <alignment horizontal="right" readingOrder="0" vertical="bottom"/>
    </xf>
    <xf borderId="0" fillId="0" fontId="10" numFmtId="4" xfId="0" applyAlignment="1" applyFont="1" applyNumberFormat="1">
      <alignment horizontal="right" vertical="bottom"/>
    </xf>
    <xf borderId="0" fillId="0" fontId="21" numFmtId="0" xfId="0" applyAlignment="1" applyFont="1">
      <alignment readingOrder="0"/>
    </xf>
    <xf borderId="0" fillId="7" fontId="14" numFmtId="3" xfId="0" applyAlignment="1" applyFont="1" applyNumberFormat="1">
      <alignment horizontal="right" vertical="bottom"/>
    </xf>
    <xf borderId="0" fillId="7" fontId="14" numFmtId="0" xfId="0" applyAlignment="1" applyFont="1">
      <alignment horizontal="left" shrinkToFit="0" vertical="bottom" wrapText="1"/>
    </xf>
    <xf borderId="0" fillId="9" fontId="22" numFmtId="0" xfId="0" applyAlignment="1" applyFill="1" applyFont="1">
      <alignment horizontal="left" readingOrder="0"/>
    </xf>
    <xf borderId="0" fillId="9" fontId="14" numFmtId="4" xfId="0" applyAlignment="1" applyFont="1" applyNumberFormat="1">
      <alignment horizontal="right" readingOrder="0" vertical="bottom"/>
    </xf>
    <xf borderId="0" fillId="9" fontId="10" numFmtId="0" xfId="0" applyAlignment="1" applyFont="1">
      <alignment readingOrder="0" vertical="bottom"/>
    </xf>
    <xf borderId="0" fillId="9" fontId="10" numFmtId="0" xfId="0" applyAlignment="1" applyFont="1">
      <alignment horizontal="left" shrinkToFit="0" vertical="bottom" wrapText="1"/>
    </xf>
    <xf borderId="0" fillId="9" fontId="8" numFmtId="0" xfId="0" applyFont="1"/>
    <xf borderId="0" fillId="0" fontId="8" numFmtId="3" xfId="0" applyFont="1" applyNumberFormat="1"/>
    <xf borderId="0" fillId="5" fontId="9" numFmtId="0" xfId="0" applyAlignment="1" applyFont="1">
      <alignment readingOrder="0" shrinkToFit="0" vertical="bottom" wrapText="1"/>
    </xf>
    <xf borderId="0" fillId="5" fontId="10" numFmtId="0" xfId="0" applyAlignment="1" applyFont="1">
      <alignment vertical="bottom"/>
    </xf>
    <xf borderId="0" fillId="6" fontId="14" numFmtId="3" xfId="0" applyAlignment="1" applyFont="1" applyNumberFormat="1">
      <alignment readingOrder="0" shrinkToFit="0" vertical="bottom" wrapText="1"/>
    </xf>
    <xf borderId="0" fillId="0" fontId="23" numFmtId="0" xfId="0" applyAlignment="1" applyFont="1">
      <alignment readingOrder="0" shrinkToFit="0" wrapText="1"/>
    </xf>
    <xf borderId="0" fillId="0" fontId="8" numFmtId="0" xfId="0" applyAlignment="1" applyFont="1">
      <alignment readingOrder="0"/>
    </xf>
    <xf borderId="0" fillId="8" fontId="24" numFmtId="0" xfId="0" applyAlignment="1" applyFont="1">
      <alignment horizontal="left" readingOrder="0" shrinkToFit="0" wrapText="1"/>
    </xf>
    <xf borderId="0" fillId="8" fontId="25" numFmtId="0" xfId="0" applyAlignment="1" applyFont="1">
      <alignment readingOrder="0"/>
    </xf>
    <xf borderId="0" fillId="0" fontId="8" numFmtId="0" xfId="0" applyAlignment="1" applyFont="1">
      <alignment readingOrder="0" shrinkToFit="0" wrapText="1"/>
    </xf>
    <xf borderId="0" fillId="0" fontId="8" numFmtId="0" xfId="0" applyAlignment="1" applyFont="1">
      <alignment shrinkToFit="0" wrapText="1"/>
    </xf>
    <xf borderId="0" fillId="0" fontId="26" numFmtId="0" xfId="0" applyFont="1"/>
    <xf borderId="0" fillId="0" fontId="26" numFmtId="0" xfId="0" applyAlignment="1" applyFont="1">
      <alignment readingOrder="0"/>
    </xf>
    <xf borderId="0" fillId="0" fontId="27" numFmtId="0" xfId="0" applyAlignment="1" applyFont="1">
      <alignment horizontal="left" readingOrder="0" shrinkToFit="0" vertical="bottom" wrapText="0"/>
    </xf>
    <xf borderId="0" fillId="0" fontId="11" numFmtId="0" xfId="0" applyAlignment="1" applyFont="1">
      <alignment horizontal="left" readingOrder="0" shrinkToFit="0" vertical="bottom" wrapText="0"/>
    </xf>
    <xf borderId="0" fillId="7" fontId="10" numFmtId="0" xfId="0" applyAlignment="1" applyFont="1">
      <alignment readingOrder="0" vertical="bottom"/>
    </xf>
    <xf borderId="0" fillId="7" fontId="14" numFmtId="4" xfId="0" applyAlignment="1" applyFont="1" applyNumberFormat="1">
      <alignment horizontal="right" readingOrder="0" vertical="bottom"/>
    </xf>
    <xf borderId="0" fillId="7" fontId="11" numFmtId="0" xfId="0" applyAlignment="1" applyFont="1">
      <alignment horizontal="left" readingOrder="0" shrinkToFit="0" vertical="bottom" wrapText="1"/>
    </xf>
    <xf borderId="0" fillId="7" fontId="28" numFmtId="0" xfId="0" applyAlignment="1" applyFont="1">
      <alignment horizontal="left" readingOrder="0" vertical="bottom"/>
    </xf>
    <xf borderId="0" fillId="9" fontId="14" numFmtId="0" xfId="0" applyAlignment="1" applyFont="1">
      <alignment readingOrder="0" vertical="bottom"/>
    </xf>
    <xf borderId="0" fillId="9" fontId="14" numFmtId="4" xfId="0" applyAlignment="1" applyFont="1" applyNumberFormat="1">
      <alignment horizontal="right" vertical="bottom"/>
    </xf>
    <xf borderId="0" fillId="9" fontId="15" numFmtId="0" xfId="0" applyAlignment="1" applyFont="1">
      <alignment readingOrder="0" vertical="bottom"/>
    </xf>
    <xf borderId="0" fillId="9" fontId="15" numFmtId="0" xfId="0" applyAlignment="1" applyFont="1">
      <alignment horizontal="left" shrinkToFit="0" vertical="bottom" wrapText="1"/>
    </xf>
    <xf borderId="0" fillId="9" fontId="15" numFmtId="0" xfId="0" applyAlignment="1" applyFont="1">
      <alignment horizontal="left" vertical="bottom"/>
    </xf>
    <xf borderId="0" fillId="0" fontId="8" numFmtId="1" xfId="0" applyFont="1" applyNumberFormat="1"/>
    <xf borderId="0" fillId="8" fontId="29" numFmtId="10" xfId="0" applyFont="1" applyNumberFormat="1"/>
    <xf borderId="0" fillId="0" fontId="11" numFmtId="0" xfId="0" applyAlignment="1" applyFont="1">
      <alignment vertical="bottom"/>
    </xf>
    <xf borderId="0" fillId="0" fontId="11" numFmtId="3" xfId="0" applyAlignment="1" applyFont="1" applyNumberFormat="1">
      <alignment horizontal="right" readingOrder="0" vertical="bottom"/>
    </xf>
    <xf borderId="0" fillId="0" fontId="6" numFmtId="0" xfId="0" applyAlignment="1" applyFont="1">
      <alignment readingOrder="0" shrinkToFit="0" wrapText="1"/>
    </xf>
    <xf borderId="0" fillId="0" fontId="11" numFmtId="0" xfId="0" applyAlignment="1" applyFont="1">
      <alignment readingOrder="0" shrinkToFit="0" vertical="bottom" wrapText="1"/>
    </xf>
    <xf borderId="0" fillId="0" fontId="10" numFmtId="0" xfId="0" applyAlignment="1" applyFont="1">
      <alignment horizontal="left" readingOrder="0" vertical="bottom"/>
    </xf>
    <xf borderId="0" fillId="0" fontId="11" numFmtId="4" xfId="0" applyAlignment="1" applyFont="1" applyNumberFormat="1">
      <alignment horizontal="right" readingOrder="0" vertical="bottom"/>
    </xf>
    <xf borderId="0" fillId="8" fontId="15" numFmtId="0" xfId="0" applyAlignment="1" applyFont="1">
      <alignment horizontal="left" vertical="bottom"/>
    </xf>
    <xf borderId="0" fillId="0" fontId="10" numFmtId="0" xfId="0" applyAlignment="1" applyFont="1">
      <alignment readingOrder="0" shrinkToFit="0" vertical="bottom" wrapText="1"/>
    </xf>
    <xf borderId="0" fillId="0" fontId="11" numFmtId="10" xfId="0" applyAlignment="1" applyFont="1" applyNumberFormat="1">
      <alignment horizontal="right" vertical="bottom"/>
    </xf>
    <xf borderId="0" fillId="0" fontId="30" numFmtId="0" xfId="0" applyAlignment="1" applyFont="1">
      <alignment readingOrder="0"/>
    </xf>
    <xf borderId="0" fillId="0" fontId="11" numFmtId="3" xfId="0" applyAlignment="1" applyFont="1" applyNumberFormat="1">
      <alignment horizontal="right" vertical="bottom"/>
    </xf>
    <xf borderId="0" fillId="0" fontId="11" numFmtId="0" xfId="0" applyAlignment="1" applyFont="1">
      <alignment shrinkToFit="0" vertical="bottom" wrapText="1"/>
    </xf>
    <xf borderId="0" fillId="7" fontId="11" numFmtId="0" xfId="0" applyAlignment="1" applyFont="1">
      <alignment shrinkToFit="0" vertical="bottom" wrapText="1"/>
    </xf>
    <xf borderId="0" fillId="7" fontId="10" numFmtId="2" xfId="0" applyAlignment="1" applyFont="1" applyNumberFormat="1">
      <alignment horizontal="right" vertical="bottom"/>
    </xf>
    <xf borderId="0" fillId="7" fontId="11" numFmtId="0" xfId="0" applyAlignment="1" applyFont="1">
      <alignment vertical="bottom"/>
    </xf>
    <xf borderId="0" fillId="7" fontId="15" numFmtId="0" xfId="0" applyAlignment="1" applyFont="1">
      <alignment horizontal="left" vertical="bottom"/>
    </xf>
    <xf borderId="0" fillId="7" fontId="10" numFmtId="4" xfId="0" applyAlignment="1" applyFont="1" applyNumberFormat="1">
      <alignment horizontal="right" vertical="bottom"/>
    </xf>
    <xf borderId="0" fillId="7" fontId="11" numFmtId="0" xfId="0" applyAlignment="1" applyFont="1">
      <alignment readingOrder="0" vertical="bottom"/>
    </xf>
    <xf borderId="0" fillId="10" fontId="10" numFmtId="0" xfId="0" applyAlignment="1" applyFill="1" applyFont="1">
      <alignment readingOrder="0" vertical="bottom"/>
    </xf>
    <xf borderId="0" fillId="10" fontId="10" numFmtId="10" xfId="0" applyAlignment="1" applyFont="1" applyNumberFormat="1">
      <alignment horizontal="right" vertical="bottom"/>
    </xf>
    <xf borderId="0" fillId="10" fontId="11" numFmtId="0" xfId="0" applyAlignment="1" applyFont="1">
      <alignment vertical="bottom"/>
    </xf>
    <xf borderId="0" fillId="10" fontId="11" numFmtId="0" xfId="0" applyAlignment="1" applyFont="1">
      <alignment vertical="bottom"/>
    </xf>
    <xf borderId="0" fillId="10" fontId="15" numFmtId="0" xfId="0" applyAlignment="1" applyFont="1">
      <alignment horizontal="left" vertical="bottom"/>
    </xf>
    <xf borderId="0" fillId="0" fontId="11" numFmtId="0" xfId="0" applyAlignment="1" applyFont="1">
      <alignment shrinkToFit="0" vertical="bottom" wrapText="1"/>
    </xf>
    <xf borderId="0" fillId="0" fontId="31" numFmtId="0" xfId="0" applyAlignment="1" applyFont="1">
      <alignment horizontal="left" readingOrder="0" shrinkToFit="0" wrapText="1"/>
    </xf>
    <xf borderId="0" fillId="0" fontId="14" numFmtId="0" xfId="0" applyAlignment="1" applyFont="1">
      <alignment vertical="bottom"/>
    </xf>
    <xf borderId="0" fillId="0" fontId="11" numFmtId="4" xfId="0" applyAlignment="1" applyFont="1" applyNumberFormat="1">
      <alignment vertical="bottom"/>
    </xf>
    <xf borderId="0" fillId="0" fontId="11" numFmtId="4" xfId="0" applyAlignment="1" applyFont="1" applyNumberFormat="1">
      <alignment readingOrder="0" shrinkToFit="0" vertical="bottom" wrapText="0"/>
    </xf>
    <xf borderId="0" fillId="7" fontId="10" numFmtId="0" xfId="0" applyAlignment="1" applyFont="1">
      <alignment vertical="bottom"/>
    </xf>
    <xf borderId="0" fillId="7" fontId="32" numFmtId="0" xfId="0" applyAlignment="1" applyFont="1">
      <alignment readingOrder="0" shrinkToFit="0" vertical="bottom" wrapText="0"/>
    </xf>
    <xf borderId="0" fillId="10" fontId="10" numFmtId="4" xfId="0" applyAlignment="1" applyFont="1" applyNumberFormat="1">
      <alignment vertical="bottom"/>
    </xf>
    <xf borderId="0" fillId="10" fontId="10" numFmtId="0" xfId="0" applyAlignment="1" applyFont="1">
      <alignment vertical="bottom"/>
    </xf>
    <xf borderId="0" fillId="8" fontId="29" numFmtId="0" xfId="0" applyAlignment="1" applyFont="1">
      <alignment readingOrder="0"/>
    </xf>
    <xf borderId="0" fillId="9" fontId="14" numFmtId="0" xfId="0" applyAlignment="1" applyFont="1">
      <alignment vertical="bottom"/>
    </xf>
    <xf borderId="0" fillId="9" fontId="11" numFmtId="0" xfId="0" applyAlignment="1" applyFont="1">
      <alignment readingOrder="0" shrinkToFit="0" vertical="bottom" wrapText="1"/>
    </xf>
    <xf borderId="0" fillId="0" fontId="10" numFmtId="0" xfId="0" applyAlignment="1" applyFont="1">
      <alignment horizontal="left" readingOrder="0" shrinkToFit="0" vertical="bottom" wrapText="1"/>
    </xf>
    <xf borderId="0" fillId="0" fontId="33" numFmtId="0" xfId="0" applyAlignment="1" applyFont="1">
      <alignment horizontal="left" readingOrder="0"/>
    </xf>
    <xf borderId="0" fillId="0" fontId="10" numFmtId="0" xfId="0" applyAlignment="1" applyFont="1">
      <alignment horizontal="left" shrinkToFit="0" vertical="bottom" wrapText="1"/>
    </xf>
    <xf borderId="0" fillId="0" fontId="34" numFmtId="0" xfId="0" applyAlignment="1" applyFont="1">
      <alignment horizontal="left" readingOrder="0" vertical="bottom"/>
    </xf>
    <xf borderId="4" fillId="0" fontId="10" numFmtId="0" xfId="0" applyAlignment="1" applyBorder="1" applyFont="1">
      <alignment vertical="bottom"/>
    </xf>
    <xf borderId="4" fillId="0" fontId="10" numFmtId="4" xfId="0" applyAlignment="1" applyBorder="1" applyFont="1" applyNumberFormat="1">
      <alignment horizontal="right" vertical="bottom"/>
    </xf>
    <xf borderId="4" fillId="0" fontId="11" numFmtId="0" xfId="0" applyAlignment="1" applyBorder="1" applyFont="1">
      <alignment vertical="bottom"/>
    </xf>
    <xf borderId="4" fillId="0" fontId="11" numFmtId="0" xfId="0" applyAlignment="1" applyBorder="1" applyFont="1">
      <alignment readingOrder="0" shrinkToFit="0" vertical="bottom" wrapText="1"/>
    </xf>
    <xf borderId="4" fillId="0" fontId="35" numFmtId="0" xfId="0" applyAlignment="1" applyBorder="1" applyFont="1">
      <alignment shrinkToFit="0" vertical="bottom" wrapText="0"/>
    </xf>
    <xf borderId="0" fillId="8" fontId="11" numFmtId="4" xfId="0" applyAlignment="1" applyFont="1" applyNumberFormat="1">
      <alignment horizontal="right" vertical="bottom"/>
    </xf>
    <xf borderId="0" fillId="8" fontId="11" numFmtId="0" xfId="0" applyAlignment="1" applyFont="1">
      <alignment vertical="bottom"/>
    </xf>
    <xf borderId="0" fillId="8" fontId="11" numFmtId="0" xfId="0" applyAlignment="1" applyFont="1">
      <alignment shrinkToFit="0" vertical="bottom" wrapText="1"/>
    </xf>
    <xf borderId="0" fillId="8" fontId="36" numFmtId="0" xfId="0" applyAlignment="1" applyFont="1">
      <alignment vertical="bottom"/>
    </xf>
    <xf borderId="4" fillId="8" fontId="11" numFmtId="0" xfId="0" applyAlignment="1" applyBorder="1" applyFont="1">
      <alignment vertical="bottom"/>
    </xf>
    <xf borderId="4" fillId="8" fontId="11" numFmtId="4" xfId="0" applyAlignment="1" applyBorder="1" applyFont="1" applyNumberFormat="1">
      <alignment horizontal="right" vertical="bottom"/>
    </xf>
    <xf borderId="4" fillId="8" fontId="11" numFmtId="0" xfId="0" applyAlignment="1" applyBorder="1" applyFont="1">
      <alignment shrinkToFit="0" vertical="bottom" wrapText="1"/>
    </xf>
    <xf borderId="4" fillId="8" fontId="37" numFmtId="0" xfId="0" applyAlignment="1" applyBorder="1" applyFont="1">
      <alignment vertical="bottom"/>
    </xf>
    <xf borderId="0" fillId="8" fontId="22" numFmtId="0" xfId="0" applyAlignment="1" applyFont="1">
      <alignment horizontal="left" readingOrder="0"/>
    </xf>
    <xf borderId="0" fillId="8" fontId="14" numFmtId="4" xfId="0" applyAlignment="1" applyFont="1" applyNumberFormat="1">
      <alignment horizontal="right" readingOrder="0" vertical="bottom"/>
    </xf>
    <xf borderId="0" fillId="8" fontId="10" numFmtId="0" xfId="0" applyAlignment="1" applyFont="1">
      <alignment horizontal="left" shrinkToFit="0" vertical="bottom" wrapText="1"/>
    </xf>
    <xf borderId="0" fillId="8" fontId="8" numFmtId="0" xfId="0" applyFont="1"/>
    <xf borderId="0" fillId="5" fontId="10" numFmtId="0" xfId="0" applyAlignment="1" applyFont="1">
      <alignment shrinkToFit="0" vertical="bottom" wrapText="1"/>
    </xf>
    <xf borderId="0" fillId="5" fontId="10" numFmtId="10" xfId="0" applyAlignment="1" applyFont="1" applyNumberFormat="1">
      <alignment horizontal="right" vertical="bottom"/>
    </xf>
    <xf borderId="0" fillId="5" fontId="8" numFmtId="0" xfId="0" applyFont="1"/>
    <xf borderId="0" fillId="6" fontId="14" numFmtId="0" xfId="0" applyAlignment="1" applyFont="1">
      <alignment readingOrder="0" shrinkToFit="0" vertical="bottom" wrapText="1"/>
    </xf>
    <xf borderId="0" fillId="6" fontId="10" numFmtId="10" xfId="0" applyAlignment="1" applyFont="1" applyNumberFormat="1">
      <alignment horizontal="right" vertical="bottom"/>
    </xf>
    <xf borderId="0" fillId="6" fontId="8" numFmtId="0" xfId="0" applyFont="1"/>
    <xf borderId="0" fillId="0" fontId="10" numFmtId="0" xfId="0" applyAlignment="1" applyFont="1">
      <alignment shrinkToFit="0" vertical="bottom" wrapText="1"/>
    </xf>
    <xf borderId="0" fillId="8" fontId="38" numFmtId="0" xfId="0" applyAlignment="1" applyFont="1">
      <alignment readingOrder="0"/>
    </xf>
    <xf borderId="0" fillId="6" fontId="2" numFmtId="0" xfId="0" applyAlignment="1" applyFont="1">
      <alignment readingOrder="0"/>
    </xf>
    <xf borderId="0" fillId="6" fontId="38" numFmtId="0" xfId="0" applyAlignment="1" applyFont="1">
      <alignment readingOrder="0"/>
    </xf>
    <xf borderId="0" fillId="5" fontId="8" numFmtId="0" xfId="0" applyAlignment="1" applyFont="1">
      <alignment readingOrder="0"/>
    </xf>
    <xf borderId="0" fillId="6" fontId="8" numFmtId="0" xfId="0" applyAlignment="1" applyFont="1">
      <alignment readingOrder="0"/>
    </xf>
    <xf borderId="0" fillId="0" fontId="8" numFmtId="0" xfId="0" applyAlignment="1" applyFont="1">
      <alignment readingOrder="0" shrinkToFit="0" wrapText="1"/>
    </xf>
    <xf borderId="0" fillId="0" fontId="8" numFmtId="10" xfId="0" applyFont="1" applyNumberFormat="1"/>
    <xf borderId="0" fillId="8" fontId="39" numFmtId="0" xfId="0" applyAlignment="1" applyFont="1">
      <alignment horizontal="left"/>
    </xf>
    <xf borderId="0" fillId="7" fontId="8" numFmtId="0" xfId="0" applyAlignment="1" applyFont="1">
      <alignment readingOrder="0"/>
    </xf>
    <xf borderId="0" fillId="7" fontId="8" numFmtId="10" xfId="0" applyFont="1" applyNumberFormat="1"/>
    <xf borderId="0" fillId="7" fontId="8" numFmtId="0" xfId="0" applyFont="1"/>
    <xf borderId="0" fillId="5" fontId="2" numFmtId="0" xfId="0" applyAlignment="1" applyFont="1">
      <alignment readingOrder="0"/>
    </xf>
    <xf borderId="0" fillId="6" fontId="2" numFmtId="0" xfId="0" applyFont="1"/>
    <xf borderId="0" fillId="6" fontId="6" numFmtId="0" xfId="0" applyAlignment="1" applyFont="1">
      <alignment readingOrder="0" shrinkToFit="0" wrapText="1"/>
    </xf>
    <xf borderId="0" fillId="6" fontId="40" numFmtId="0" xfId="0" applyAlignment="1" applyFont="1">
      <alignment readingOrder="0"/>
    </xf>
    <xf borderId="0" fillId="0" fontId="8" numFmtId="3" xfId="0" applyAlignment="1" applyFont="1" applyNumberFormat="1">
      <alignment readingOrder="0"/>
    </xf>
    <xf borderId="0" fillId="0" fontId="8" numFmtId="0" xfId="0" applyAlignment="1" applyFont="1">
      <alignment readingOrder="0"/>
    </xf>
    <xf borderId="0" fillId="0" fontId="8" numFmtId="3" xfId="0" applyAlignment="1" applyFont="1" applyNumberFormat="1">
      <alignment horizontal="center"/>
    </xf>
    <xf borderId="0" fillId="7" fontId="2" numFmtId="0" xfId="0" applyAlignment="1" applyFont="1">
      <alignment readingOrder="0"/>
    </xf>
    <xf borderId="0" fillId="7" fontId="2" numFmtId="10" xfId="0" applyFont="1" applyNumberFormat="1"/>
    <xf borderId="0" fillId="8" fontId="8" numFmtId="0" xfId="0" applyAlignment="1" applyFont="1">
      <alignment readingOrder="0"/>
    </xf>
    <xf borderId="0" fillId="0" fontId="6" numFmtId="0" xfId="0" applyAlignment="1" applyFont="1">
      <alignment readingOrder="0"/>
    </xf>
    <xf borderId="0" fillId="0" fontId="8" numFmtId="0" xfId="0" applyFont="1"/>
    <xf borderId="0" fillId="7" fontId="2" numFmtId="0" xfId="0" applyAlignment="1" applyFont="1">
      <alignment readingOrder="0" shrinkToFit="0" wrapText="1"/>
    </xf>
    <xf borderId="0" fillId="7" fontId="8" numFmtId="0" xfId="0" applyAlignment="1" applyFont="1">
      <alignment readingOrder="0" shrinkToFit="0" wrapText="1"/>
    </xf>
    <xf borderId="0" fillId="11" fontId="2" numFmtId="0" xfId="0" applyAlignment="1" applyFill="1" applyFont="1">
      <alignment readingOrder="0"/>
    </xf>
    <xf borderId="0" fillId="11" fontId="2" numFmtId="10" xfId="0" applyAlignment="1" applyFont="1" applyNumberFormat="1">
      <alignment horizontal="center"/>
    </xf>
    <xf borderId="0" fillId="11" fontId="8" numFmtId="0" xfId="0" applyFont="1"/>
    <xf borderId="0" fillId="8" fontId="41" numFmtId="10" xfId="0" applyFont="1" applyNumberFormat="1"/>
    <xf borderId="0" fillId="8" fontId="42" numFmtId="0" xfId="0" applyAlignment="1" applyFont="1">
      <alignment horizontal="left" readingOrder="0" vertical="bottom"/>
    </xf>
    <xf borderId="0" fillId="8" fontId="42" numFmtId="0" xfId="0" applyAlignment="1" applyFont="1">
      <alignment horizontal="center" readingOrder="0" vertical="bottom"/>
    </xf>
    <xf borderId="0" fillId="8" fontId="2" numFmtId="0" xfId="0" applyAlignment="1" applyFont="1">
      <alignment readingOrder="0"/>
    </xf>
    <xf borderId="0" fillId="8" fontId="2" numFmtId="10" xfId="0" applyAlignment="1" applyFont="1" applyNumberFormat="1">
      <alignment horizontal="center"/>
    </xf>
    <xf borderId="0" fillId="8" fontId="2" numFmtId="0" xfId="0" applyFont="1"/>
    <xf borderId="0" fillId="8" fontId="8" numFmtId="3" xfId="0" applyAlignment="1" applyFont="1" applyNumberFormat="1">
      <alignment readingOrder="0"/>
    </xf>
    <xf borderId="0" fillId="5" fontId="4" numFmtId="0" xfId="0" applyAlignment="1" applyFont="1">
      <alignment readingOrder="0"/>
    </xf>
    <xf borderId="0" fillId="0" fontId="43" numFmtId="0" xfId="0" applyAlignment="1" applyFont="1">
      <alignment readingOrder="0"/>
    </xf>
    <xf borderId="0" fillId="10" fontId="2" numFmtId="0" xfId="0" applyAlignment="1" applyFont="1">
      <alignment readingOrder="0"/>
    </xf>
    <xf borderId="0" fillId="10" fontId="8" numFmtId="0" xfId="0" applyFont="1"/>
    <xf borderId="0" fillId="0" fontId="8" numFmtId="0" xfId="0" applyAlignment="1" applyFont="1">
      <alignment horizontal="right" readingOrder="0"/>
    </xf>
    <xf borderId="0" fillId="10" fontId="2" numFmtId="0" xfId="0" applyAlignment="1" applyFont="1">
      <alignment readingOrder="0"/>
    </xf>
    <xf borderId="0" fillId="10" fontId="8" numFmtId="3" xfId="0" applyAlignment="1" applyFont="1" applyNumberFormat="1">
      <alignment readingOrder="0"/>
    </xf>
    <xf borderId="0" fillId="10" fontId="6" numFmtId="0" xfId="0" applyAlignment="1" applyFont="1">
      <alignment readingOrder="0"/>
    </xf>
    <xf borderId="0" fillId="10" fontId="8" numFmtId="3" xfId="0" applyFont="1" applyNumberFormat="1"/>
    <xf borderId="0" fillId="0" fontId="8" numFmtId="4" xfId="0" applyFont="1" applyNumberFormat="1"/>
    <xf borderId="0" fillId="0" fontId="44" numFmtId="0" xfId="0" applyAlignment="1" applyFont="1">
      <alignment vertical="bottom"/>
    </xf>
    <xf borderId="0" fillId="0" fontId="10" numFmtId="0" xfId="0" applyAlignment="1" applyFont="1">
      <alignment vertical="bottom"/>
    </xf>
    <xf borderId="0" fillId="5" fontId="45" numFmtId="0" xfId="0" applyAlignment="1" applyFont="1">
      <alignment vertical="bottom"/>
    </xf>
    <xf borderId="0" fillId="5" fontId="46" numFmtId="0" xfId="0" applyAlignment="1" applyFont="1">
      <alignment horizontal="right" vertical="bottom"/>
    </xf>
    <xf borderId="0" fillId="12" fontId="10" numFmtId="0" xfId="0" applyAlignment="1" applyFill="1" applyFont="1">
      <alignment vertical="bottom"/>
    </xf>
    <xf borderId="0" fillId="12" fontId="10" numFmtId="164" xfId="0" applyAlignment="1" applyFont="1" applyNumberFormat="1">
      <alignment vertical="bottom"/>
    </xf>
    <xf borderId="0" fillId="12" fontId="47" numFmtId="0" xfId="0" applyAlignment="1" applyFont="1">
      <alignment horizontal="right" vertical="bottom"/>
    </xf>
    <xf borderId="0" fillId="13" fontId="47" numFmtId="4" xfId="0" applyAlignment="1" applyFill="1" applyFont="1" applyNumberFormat="1">
      <alignment horizontal="right" vertical="bottom"/>
    </xf>
    <xf borderId="0" fillId="0" fontId="47" numFmtId="4" xfId="0" applyAlignment="1" applyFont="1" applyNumberFormat="1">
      <alignment vertical="bottom"/>
    </xf>
    <xf borderId="0" fillId="13" fontId="47" numFmtId="0" xfId="0" applyAlignment="1" applyFont="1">
      <alignment horizontal="right" vertical="bottom"/>
    </xf>
    <xf borderId="0" fillId="14" fontId="47" numFmtId="4" xfId="0" applyAlignment="1" applyFill="1" applyFont="1" applyNumberFormat="1">
      <alignment horizontal="right" vertical="bottom"/>
    </xf>
    <xf borderId="0" fillId="14" fontId="47" numFmtId="4" xfId="0" applyAlignment="1" applyFont="1" applyNumberFormat="1">
      <alignment vertical="bottom"/>
    </xf>
    <xf borderId="0" fillId="13" fontId="47" numFmtId="164" xfId="0" applyAlignment="1" applyFont="1" applyNumberFormat="1">
      <alignment horizontal="right" vertical="bottom"/>
    </xf>
    <xf borderId="0" fillId="0" fontId="10" numFmtId="164" xfId="0" applyAlignment="1" applyFont="1" applyNumberFormat="1">
      <alignment vertical="bottom"/>
    </xf>
    <xf borderId="0" fillId="0" fontId="10" numFmtId="0" xfId="0" applyAlignment="1" applyFont="1">
      <alignment vertical="top"/>
    </xf>
    <xf borderId="0" fillId="14" fontId="47" numFmtId="164" xfId="0" applyAlignment="1" applyFont="1" applyNumberFormat="1">
      <alignment horizontal="right" vertical="bottom"/>
    </xf>
    <xf borderId="0" fillId="15" fontId="45" numFmtId="0" xfId="0" applyAlignment="1" applyFill="1" applyFont="1">
      <alignment vertical="bottom"/>
    </xf>
    <xf borderId="0" fillId="15" fontId="10" numFmtId="164" xfId="0" applyAlignment="1" applyFont="1" applyNumberFormat="1">
      <alignment vertical="bottom"/>
    </xf>
    <xf borderId="0" fillId="15" fontId="10" numFmtId="4" xfId="0" applyAlignment="1" applyFont="1" applyNumberFormat="1">
      <alignment vertical="bottom"/>
    </xf>
    <xf borderId="0" fillId="15" fontId="10" numFmtId="0" xfId="0" applyAlignment="1" applyFont="1">
      <alignment vertical="bottom"/>
    </xf>
    <xf borderId="0" fillId="15" fontId="46" numFmtId="49" xfId="0" applyAlignment="1" applyFont="1" applyNumberFormat="1">
      <alignment horizontal="right" vertical="bottom"/>
    </xf>
    <xf borderId="0" fillId="0" fontId="47" numFmtId="0" xfId="0" applyAlignment="1" applyFont="1">
      <alignment vertical="bottom"/>
    </xf>
    <xf borderId="0" fillId="0" fontId="47" numFmtId="2" xfId="0" applyAlignment="1" applyFont="1" applyNumberFormat="1">
      <alignment vertical="bottom"/>
    </xf>
    <xf borderId="0" fillId="0" fontId="47" numFmtId="2" xfId="0" applyAlignment="1" applyFont="1" applyNumberFormat="1">
      <alignment horizontal="right" vertical="bottom"/>
    </xf>
    <xf borderId="0" fillId="0" fontId="48" numFmtId="4" xfId="0" applyAlignment="1" applyFont="1" applyNumberFormat="1">
      <alignment vertical="top"/>
    </xf>
    <xf borderId="0" fillId="0" fontId="49" numFmtId="0" xfId="0" applyAlignment="1" applyFont="1">
      <alignment vertical="top"/>
    </xf>
    <xf borderId="0" fillId="0" fontId="47" numFmtId="165" xfId="0" applyAlignment="1" applyFont="1" applyNumberFormat="1">
      <alignment horizontal="right" vertical="bottom"/>
    </xf>
    <xf borderId="0" fillId="0" fontId="50" numFmtId="0" xfId="0" applyAlignment="1" applyFont="1">
      <alignment vertical="bottom"/>
    </xf>
    <xf borderId="0" fillId="0" fontId="47" numFmtId="164" xfId="0" applyAlignment="1" applyFont="1" applyNumberFormat="1">
      <alignment horizontal="right" vertical="bottom"/>
    </xf>
    <xf borderId="0" fillId="0" fontId="10" numFmtId="2" xfId="0" applyAlignment="1" applyFont="1" applyNumberFormat="1">
      <alignment vertical="bottom"/>
    </xf>
    <xf borderId="0" fillId="0" fontId="10" numFmtId="2" xfId="0" applyAlignment="1" applyFont="1" applyNumberFormat="1">
      <alignment vertical="top"/>
    </xf>
    <xf borderId="0" fillId="0" fontId="47" numFmtId="0" xfId="0" applyAlignment="1" applyFont="1">
      <alignment horizontal="right" vertical="bottom"/>
    </xf>
    <xf borderId="0" fillId="0" fontId="10" numFmtId="165" xfId="0" applyAlignment="1" applyFont="1" applyNumberFormat="1">
      <alignment vertical="bottom"/>
    </xf>
    <xf borderId="0" fillId="0" fontId="10" numFmtId="164" xfId="0" applyAlignment="1" applyFont="1" applyNumberFormat="1">
      <alignment horizontal="right" vertical="bottom"/>
    </xf>
    <xf borderId="0" fillId="0" fontId="51" numFmtId="0" xfId="0" applyAlignment="1" applyFont="1">
      <alignment horizontal="left" readingOrder="0"/>
    </xf>
    <xf borderId="0" fillId="0" fontId="52" numFmtId="0" xfId="0" applyAlignment="1" applyFont="1">
      <alignment horizontal="left" readingOrder="0"/>
    </xf>
    <xf borderId="0" fillId="0" fontId="53" numFmtId="0" xfId="0" applyAlignment="1" applyFont="1">
      <alignment horizontal="left" readingOrder="0"/>
    </xf>
    <xf borderId="0" fillId="0" fontId="53" numFmtId="0" xfId="0" applyAlignment="1" applyFont="1">
      <alignment horizontal="right" readingOrder="0"/>
    </xf>
    <xf borderId="0" fillId="5" fontId="9" numFmtId="0" xfId="0" applyAlignment="1" applyFont="1">
      <alignment shrinkToFit="0" vertical="bottom" wrapText="0"/>
    </xf>
    <xf borderId="0" fillId="8" fontId="11" numFmtId="0" xfId="0" applyAlignment="1" applyFont="1">
      <alignment horizontal="right" vertical="bottom"/>
    </xf>
    <xf borderId="0" fillId="8" fontId="11" numFmtId="166" xfId="0" applyAlignment="1" applyFont="1" applyNumberFormat="1">
      <alignment horizontal="right" vertical="bottom"/>
    </xf>
    <xf borderId="0" fillId="7" fontId="14" numFmtId="0" xfId="0" applyAlignment="1" applyFont="1">
      <alignment vertical="bottom"/>
    </xf>
    <xf borderId="0" fillId="7" fontId="11" numFmtId="0" xfId="0" applyAlignment="1" applyFont="1">
      <alignment vertical="bottom"/>
    </xf>
    <xf borderId="0" fillId="7" fontId="54" numFmtId="0" xfId="0" applyAlignment="1" applyFont="1">
      <alignment shrinkToFit="0" vertical="bottom" wrapText="0"/>
    </xf>
    <xf borderId="0" fillId="7" fontId="10" numFmtId="0" xfId="0" applyAlignment="1" applyFont="1">
      <alignment vertical="bottom"/>
    </xf>
    <xf borderId="0" fillId="7" fontId="14" numFmtId="166" xfId="0" applyAlignment="1" applyFont="1" applyNumberFormat="1">
      <alignment horizontal="right" vertical="bottom"/>
    </xf>
    <xf borderId="0" fillId="0" fontId="14" numFmtId="0" xfId="0" applyAlignment="1" applyFont="1">
      <alignment shrinkToFit="0" vertical="bottom" wrapText="0"/>
    </xf>
    <xf borderId="5" fillId="0" fontId="15" numFmtId="0" xfId="0" applyAlignment="1" applyBorder="1" applyFont="1">
      <alignment shrinkToFit="0" vertical="bottom" wrapText="0"/>
    </xf>
    <xf borderId="5" fillId="0" fontId="10" numFmtId="0" xfId="0" applyAlignment="1" applyBorder="1" applyFont="1">
      <alignment vertical="bottom"/>
    </xf>
    <xf borderId="5" fillId="0" fontId="55" numFmtId="0" xfId="0" applyAlignment="1" applyBorder="1" applyFont="1">
      <alignment horizontal="right" vertical="bottom"/>
    </xf>
    <xf borderId="6" fillId="0" fontId="56" numFmtId="0" xfId="0" applyAlignment="1" applyBorder="1" applyFont="1">
      <alignment horizontal="center" shrinkToFit="0" vertical="bottom" wrapText="1"/>
    </xf>
    <xf borderId="4" fillId="8" fontId="56" numFmtId="0" xfId="0" applyAlignment="1" applyBorder="1" applyFont="1">
      <alignment horizontal="center" shrinkToFit="0" vertical="bottom" wrapText="1"/>
    </xf>
    <xf borderId="4" fillId="0" fontId="7" numFmtId="0" xfId="0" applyBorder="1" applyFont="1"/>
    <xf borderId="7" fillId="0" fontId="7" numFmtId="0" xfId="0" applyBorder="1" applyFont="1"/>
    <xf borderId="8" fillId="0" fontId="7" numFmtId="0" xfId="0" applyBorder="1" applyFont="1"/>
    <xf borderId="8" fillId="0" fontId="56" numFmtId="0" xfId="0" applyAlignment="1" applyBorder="1" applyFont="1">
      <alignment horizontal="center" vertical="bottom"/>
    </xf>
    <xf borderId="5" fillId="0" fontId="56" numFmtId="0" xfId="0" applyAlignment="1" applyBorder="1" applyFont="1">
      <alignment horizontal="center" vertical="bottom"/>
    </xf>
    <xf borderId="4" fillId="0" fontId="56" numFmtId="3" xfId="0" applyAlignment="1" applyBorder="1" applyFont="1" applyNumberFormat="1">
      <alignment horizontal="center" shrinkToFit="0" vertical="bottom" wrapText="1"/>
    </xf>
    <xf borderId="0" fillId="0" fontId="10" numFmtId="3" xfId="0" applyAlignment="1" applyFont="1" applyNumberFormat="1">
      <alignment vertical="bottom"/>
    </xf>
    <xf borderId="6" fillId="0" fontId="56" numFmtId="0" xfId="0" applyAlignment="1" applyBorder="1" applyFont="1">
      <alignment horizontal="center" vertical="bottom"/>
    </xf>
    <xf borderId="6" fillId="0" fontId="56" numFmtId="165" xfId="0" applyAlignment="1" applyBorder="1" applyFont="1" applyNumberFormat="1">
      <alignment horizontal="right" vertical="bottom"/>
    </xf>
    <xf borderId="0" fillId="0" fontId="56" numFmtId="165" xfId="0" applyAlignment="1" applyFont="1" applyNumberFormat="1">
      <alignment horizontal="right" vertical="bottom"/>
    </xf>
    <xf borderId="6" fillId="8" fontId="56" numFmtId="165" xfId="0" applyAlignment="1" applyBorder="1" applyFont="1" applyNumberFormat="1">
      <alignment horizontal="right" vertical="bottom"/>
    </xf>
    <xf borderId="7" fillId="0" fontId="56" numFmtId="0" xfId="0" applyAlignment="1" applyBorder="1" applyFont="1">
      <alignment horizontal="center" vertical="bottom"/>
    </xf>
    <xf borderId="7" fillId="0" fontId="56" numFmtId="165" xfId="0" applyAlignment="1" applyBorder="1" applyFont="1" applyNumberFormat="1">
      <alignment horizontal="right" vertical="bottom"/>
    </xf>
    <xf borderId="4" fillId="0" fontId="56" numFmtId="165" xfId="0" applyAlignment="1" applyBorder="1" applyFont="1" applyNumberFormat="1">
      <alignment horizontal="right" vertical="bottom"/>
    </xf>
    <xf borderId="0" fillId="0" fontId="57" numFmtId="0" xfId="0" applyAlignment="1" applyFont="1">
      <alignment shrinkToFit="0" vertical="bottom" wrapText="0"/>
    </xf>
    <xf borderId="0" fillId="8" fontId="58" numFmtId="165" xfId="0" applyAlignment="1" applyFont="1" applyNumberFormat="1">
      <alignment shrinkToFit="0" vertical="bottom" wrapText="0"/>
    </xf>
    <xf borderId="0" fillId="8" fontId="10" numFmtId="165" xfId="0" applyAlignment="1" applyFont="1" applyNumberFormat="1">
      <alignment vertical="bottom"/>
    </xf>
    <xf borderId="4" fillId="0" fontId="59" numFmtId="0" xfId="0" applyAlignment="1" applyBorder="1" applyFont="1">
      <alignment shrinkToFit="0" vertical="top" wrapText="1"/>
    </xf>
    <xf borderId="4" fillId="0" fontId="59" numFmtId="0" xfId="0" applyAlignment="1" applyBorder="1" applyFont="1">
      <alignment shrinkToFit="0" vertical="top" wrapText="1"/>
    </xf>
    <xf borderId="4" fillId="0" fontId="59" numFmtId="0" xfId="0" applyAlignment="1" applyBorder="1" applyFont="1">
      <alignment vertical="top"/>
    </xf>
    <xf borderId="4" fillId="0" fontId="47" numFmtId="0" xfId="0" applyAlignment="1" applyBorder="1" applyFont="1">
      <alignment vertical="top"/>
    </xf>
    <xf borderId="0" fillId="0" fontId="47" numFmtId="0" xfId="0" applyAlignment="1" applyFont="1">
      <alignment vertical="top"/>
    </xf>
    <xf borderId="0" fillId="0" fontId="59" numFmtId="0" xfId="0" applyAlignment="1" applyFont="1">
      <alignment shrinkToFit="0" vertical="top" wrapText="1"/>
    </xf>
    <xf borderId="0" fillId="0" fontId="60" numFmtId="9" xfId="0" applyAlignment="1" applyFont="1" applyNumberFormat="1">
      <alignment horizontal="right" shrinkToFit="0" vertical="top" wrapText="1"/>
    </xf>
    <xf borderId="0" fillId="0" fontId="47" numFmtId="0" xfId="0" applyAlignment="1" applyFont="1">
      <alignment shrinkToFit="0" vertical="top" wrapText="1"/>
    </xf>
    <xf borderId="0" fillId="0" fontId="60" numFmtId="0" xfId="0" applyAlignment="1" applyFont="1">
      <alignment shrinkToFit="0" vertical="top" wrapText="1"/>
    </xf>
    <xf borderId="0" fillId="0" fontId="61" numFmtId="0" xfId="0" applyAlignment="1" applyFont="1">
      <alignment shrinkToFit="0" vertical="top" wrapText="0"/>
    </xf>
    <xf borderId="0" fillId="0" fontId="47" numFmtId="165" xfId="0" applyAlignment="1" applyFont="1" applyNumberFormat="1">
      <alignment horizontal="right" shrinkToFit="0" vertical="top" wrapText="1"/>
    </xf>
    <xf borderId="0" fillId="0" fontId="60" numFmtId="0" xfId="0" applyAlignment="1" applyFont="1">
      <alignment horizontal="right" shrinkToFit="0" vertical="top" wrapText="1"/>
    </xf>
    <xf borderId="0" fillId="0" fontId="44" numFmtId="0" xfId="0" applyAlignment="1" applyFont="1">
      <alignment shrinkToFit="0" vertical="top" wrapText="1"/>
    </xf>
    <xf borderId="0" fillId="0" fontId="47" numFmtId="0" xfId="0" applyAlignment="1" applyFont="1">
      <alignment horizontal="right" shrinkToFit="0" vertical="top" wrapText="1"/>
    </xf>
    <xf borderId="0" fillId="0" fontId="47" numFmtId="1" xfId="0" applyAlignment="1" applyFont="1" applyNumberFormat="1">
      <alignment horizontal="right" shrinkToFit="0" vertical="top" wrapText="1"/>
    </xf>
    <xf borderId="0" fillId="0" fontId="62" numFmtId="0" xfId="0" applyAlignment="1" applyFont="1">
      <alignment shrinkToFit="0" vertical="top" wrapText="1"/>
    </xf>
    <xf borderId="4" fillId="0" fontId="44" numFmtId="0" xfId="0" applyAlignment="1" applyBorder="1" applyFont="1">
      <alignment shrinkToFit="0" vertical="top" wrapText="1"/>
    </xf>
    <xf borderId="4" fillId="0" fontId="47" numFmtId="9" xfId="0" applyAlignment="1" applyBorder="1" applyFont="1" applyNumberFormat="1">
      <alignment vertical="top"/>
    </xf>
    <xf borderId="0" fillId="0" fontId="44" numFmtId="164" xfId="0" applyAlignment="1" applyFont="1" applyNumberFormat="1">
      <alignment horizontal="right" shrinkToFit="0" vertical="top" wrapText="1"/>
    </xf>
    <xf borderId="0" fillId="0" fontId="44" numFmtId="0" xfId="0" applyAlignment="1" applyFont="1">
      <alignment horizontal="right" shrinkToFit="0" vertical="top" wrapText="1"/>
    </xf>
    <xf borderId="0" fillId="0" fontId="47" numFmtId="0" xfId="0" applyAlignment="1" applyFont="1">
      <alignment shrinkToFit="0" vertical="bottom" wrapText="1"/>
    </xf>
    <xf borderId="0" fillId="0" fontId="47" numFmtId="0" xfId="0" applyAlignment="1" applyFont="1">
      <alignment horizontal="right" vertical="top"/>
    </xf>
    <xf borderId="0" fillId="0" fontId="63" numFmtId="0" xfId="0" applyAlignment="1" applyFont="1">
      <alignment shrinkToFit="0" vertical="top" wrapText="0"/>
    </xf>
    <xf borderId="4" fillId="0" fontId="47" numFmtId="0" xfId="0" applyAlignment="1" applyBorder="1" applyFont="1">
      <alignment horizontal="right" shrinkToFit="0" vertical="top" wrapText="1"/>
    </xf>
    <xf borderId="4" fillId="0" fontId="47" numFmtId="0" xfId="0" applyAlignment="1" applyBorder="1" applyFont="1">
      <alignment shrinkToFit="0" vertical="top" wrapText="1"/>
    </xf>
    <xf borderId="0" fillId="0" fontId="47"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Odhad procenta žáků kteří zameškali 1-10 dní</a:t>
            </a:r>
          </a:p>
        </c:rich>
      </c:tx>
      <c:overlay val="0"/>
    </c:title>
    <c:plotArea>
      <c:layout/>
      <c:lineChart>
        <c:varyColors val="0"/>
        <c:ser>
          <c:idx val="0"/>
          <c:order val="0"/>
          <c:spPr>
            <a:ln cmpd="sng">
              <a:solidFill>
                <a:srgbClr val="4285F4"/>
              </a:solidFill>
            </a:ln>
          </c:spPr>
          <c:marker>
            <c:symbol val="none"/>
          </c:marker>
          <c:cat>
            <c:strRef>
              <c:f>'Dílčí výpočet IV. Odhad počtu z'!$A$33:$A$41</c:f>
            </c:strRef>
          </c:cat>
          <c:val>
            <c:numRef>
              <c:f>'Dílčí výpočet IV. Odhad počtu z'!$B$33:$B$41</c:f>
              <c:numCache/>
            </c:numRef>
          </c:val>
          <c:smooth val="0"/>
        </c:ser>
        <c:axId val="1675297319"/>
        <c:axId val="1438166150"/>
      </c:lineChart>
      <c:catAx>
        <c:axId val="16752973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Počet zameškaných dní</a:t>
                </a:r>
              </a:p>
            </c:rich>
          </c:tx>
          <c:overlay val="0"/>
        </c:title>
        <c:numFmt formatCode="General" sourceLinked="1"/>
        <c:majorTickMark val="none"/>
        <c:minorTickMark val="none"/>
        <c:spPr/>
        <c:txPr>
          <a:bodyPr/>
          <a:lstStyle/>
          <a:p>
            <a:pPr lvl="0">
              <a:defRPr b="0">
                <a:solidFill>
                  <a:srgbClr val="000000"/>
                </a:solidFill>
                <a:latin typeface="+mn-lt"/>
              </a:defRPr>
            </a:pPr>
          </a:p>
        </c:txPr>
        <c:crossAx val="1438166150"/>
      </c:catAx>
      <c:valAx>
        <c:axId val="14381661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Procento žáků</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75297319"/>
      </c:valAx>
    </c:plotArea>
    <c:legend>
      <c:legendPos val="r"/>
      <c:overlay val="0"/>
      <c:txPr>
        <a:bodyPr/>
        <a:lstStyle/>
        <a:p>
          <a:pPr lvl="0">
            <a:defRPr b="0">
              <a:solidFill>
                <a:srgbClr val="1A1A1A"/>
              </a:solidFill>
              <a:latin typeface="+mn-lt"/>
            </a:defRPr>
          </a:pPr>
        </a:p>
      </c:txPr>
    </c:legend>
    <c:plotVisOnly val="1"/>
  </c:chart>
</c:chartSpac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3000375</xdr:colOff>
      <xdr:row>46</xdr:row>
      <xdr:rowOff>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fIQQxvBOMJOCmU_c0bhyzs-ld4fcqzJFQECkX8nsLio/edit"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vizhub.healthdata.org/gbd-results/"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czso.cz/documents/10180/165591247/1300642210.pdf/63009305-38ac-43fa-8c8d-d235f9bf8d3c?version=1.1" TargetMode="External"/><Relationship Id="rId2" Type="http://schemas.openxmlformats.org/officeDocument/2006/relationships/hyperlink" Target="https://www.czso.cz/documents/10180/165591247/1300642210.pdf/63009305-38ac-43fa-8c8d-d235f9bf8d3c?version=1.1" TargetMode="External"/><Relationship Id="rId3" Type="http://schemas.openxmlformats.org/officeDocument/2006/relationships/hyperlink" Target="https://www.czso.cz/csu/czso/demograficka-prirucka-2022"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13.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2"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3" Type="http://schemas.openxmlformats.org/officeDocument/2006/relationships/hyperlink" Target="https://www.czso.cz/documents/10180/61566208/1300641807.pdf/a4573925-33b4-4d27-a332-90ca48dc3642?version=1.1"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boris.unibe.ch/136215/1/Jantzer2019_Article_TheCostIncurredByVictimsOfBull.pdf" TargetMode="External"/><Relationship Id="rId2" Type="http://schemas.openxmlformats.org/officeDocument/2006/relationships/hyperlink" Target="https://journals.sagepub.com/doi/full/10.1177/0956797613481608" TargetMode="External"/><Relationship Id="rId3" Type="http://schemas.openxmlformats.org/officeDocument/2006/relationships/hyperlink" Target="https://www.sciencedirect.com/science/article/pii/S0890856720303488" TargetMode="External"/><Relationship Id="rId4" Type="http://schemas.openxmlformats.org/officeDocument/2006/relationships/hyperlink" Target="https://www.sciencedirect.com/science/article/pii/S0277953618302491" TargetMode="External"/><Relationship Id="rId10" Type="http://schemas.openxmlformats.org/officeDocument/2006/relationships/drawing" Target="../drawings/drawing3.xml"/><Relationship Id="rId9"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5" Type="http://schemas.openxmlformats.org/officeDocument/2006/relationships/hyperlink" Target="https://psycnet.apa.org/manuscript/2017-28270-001.pdf" TargetMode="External"/><Relationship Id="rId6" Type="http://schemas.openxmlformats.org/officeDocument/2006/relationships/hyperlink" Target="https://athenaeum.uiw.edu/cgi/viewcontent.cgi?article=1056&amp;context=verbumincarnatum" TargetMode="External"/><Relationship Id="rId7" Type="http://schemas.openxmlformats.org/officeDocument/2006/relationships/hyperlink" Target="https://www.csicr.cz/CSICR/media/Prilohy/2023_p%c5%99%c3%adlohy/Dokumenty/TZ-Hodnoceni-rizikoveho-chovani_FINAL.pdf" TargetMode="External"/><Relationship Id="rId8" Type="http://schemas.openxmlformats.org/officeDocument/2006/relationships/hyperlink" Target="https://gpseducation.oecd.org/CountryProfile?primaryCountry=CZE&amp;treshold=10&amp;topic=PI"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2"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3" Type="http://schemas.openxmlformats.org/officeDocument/2006/relationships/hyperlink" Target="https://www.czso.cz/documents/10180/61566208/1300641807.pdf/a4573925-33b4-4d27-a332-90ca48dc3642?version=1.1" TargetMode="External"/><Relationship Id="rId4" Type="http://schemas.openxmlformats.org/officeDocument/2006/relationships/hyperlink" Target="https://vizhub.healthdata.org/gbd-compare/" TargetMode="External"/><Relationship Id="rId9" Type="http://schemas.openxmlformats.org/officeDocument/2006/relationships/drawing" Target="../drawings/drawing4.xml"/><Relationship Id="rId5" Type="http://schemas.openxmlformats.org/officeDocument/2006/relationships/hyperlink" Target="https://vizhub.healthdata.org/gbd-compare/" TargetMode="External"/><Relationship Id="rId6" Type="http://schemas.openxmlformats.org/officeDocument/2006/relationships/hyperlink" Target="https://www.czso.cz/documents/10180/61566208/1300641807.pdf/a4573925-33b4-4d27-a332-90ca48dc3642?version=1.1" TargetMode="External"/><Relationship Id="rId7" Type="http://schemas.openxmlformats.org/officeDocument/2006/relationships/hyperlink" Target="https://www.czso.cz/documents/10180/61566208/1300641807.pdf/a4573925-33b4-4d27-a332-90ca48dc3642?version=1.1" TargetMode="External"/><Relationship Id="rId8" Type="http://schemas.openxmlformats.org/officeDocument/2006/relationships/hyperlink" Target="https://docs.google.com/document/d/1Cj6jiQQYv_U8lbiqGHXlvp2McW0oM97BxZ7CEPcPs8A/edit?usp=drive_link" TargetMode="External"/></Relationships>
</file>

<file path=xl/worksheets/_rels/sheet5.xml.rels><?xml version="1.0" encoding="UTF-8" standalone="yes"?><Relationships xmlns="http://schemas.openxmlformats.org/package/2006/relationships"><Relationship Id="rId11" Type="http://schemas.openxmlformats.org/officeDocument/2006/relationships/hyperlink" Target="https://www.oecd-ilibrary.org/docserver/acd78851-en.pdf?expires=1705999759&amp;id=id&amp;accname=ocid57016075&amp;checksum=92D364D7735CCBB854F9AC353DDCC704" TargetMode="External"/><Relationship Id="rId10" Type="http://schemas.openxmlformats.org/officeDocument/2006/relationships/hyperlink" Target="https://www.oecd-ilibrary.org/docserver/acd78851-en.pdf?expires=1705999759&amp;id=id&amp;accname=ocid57016075&amp;checksum=92D364D7735CCBB854F9AC353DDCC704" TargetMode="External"/><Relationship Id="rId13" Type="http://schemas.openxmlformats.org/officeDocument/2006/relationships/drawing" Target="../drawings/drawing5.xml"/><Relationship Id="rId12" Type="http://schemas.openxmlformats.org/officeDocument/2006/relationships/hyperlink" Target="https://www.wolframalpha.com/input?i2d=true&amp;i=1.28%3DDivide%5B%5C%2840%29Divide%5BX%2C179659.1047+-+X%5D%5C%2841%29%2C%5C%2840%29Divide%5B63515.84509+-+X%2C361738+%2B+X%5D%5C%2841%29%5D" TargetMode="External"/><Relationship Id="rId1"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2"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3" Type="http://schemas.openxmlformats.org/officeDocument/2006/relationships/hyperlink" Target="https://www.czso.cz/documents/10180/61566208/1300641807.pdf/a4573925-33b4-4d27-a332-90ca48dc3642?version=1.1" TargetMode="External"/><Relationship Id="rId4" Type="http://schemas.openxmlformats.org/officeDocument/2006/relationships/hyperlink" Target="https://www.czso.cz/documents/10180/61566208/1300641807.pdf/a4573925-33b4-4d27-a332-90ca48dc3642?version=1.1" TargetMode="External"/><Relationship Id="rId9" Type="http://schemas.openxmlformats.org/officeDocument/2006/relationships/hyperlink" Target="https://www.msmt.cz/vzdelavani/organizace-skolniho-roku-2022-2023-v-zs-ss-zus-a" TargetMode="External"/><Relationship Id="rId5" Type="http://schemas.openxmlformats.org/officeDocument/2006/relationships/hyperlink" Target="https://www.czso.cz/documents/10180/61566208/1300641807.pdf/a4573925-33b4-4d27-a332-90ca48dc3642?version=1.1" TargetMode="External"/><Relationship Id="rId6" Type="http://schemas.openxmlformats.org/officeDocument/2006/relationships/hyperlink" Target="https://www.oecd-ilibrary.org/docserver/acd78851-en.pdf?expires=1708422747&amp;id=id&amp;accname=ocid57016075&amp;checksum=2F3EAE8B0684DAE5257BEAD3CC4EA995" TargetMode="External"/><Relationship Id="rId7" Type="http://schemas.openxmlformats.org/officeDocument/2006/relationships/hyperlink" Target="https://www.oecd-ilibrary.org/docserver/acd78851-en.pdf?expires=1708422747&amp;id=id&amp;accname=ocid57016075&amp;checksum=2F3EAE8B0684DAE5257BEAD3CC4EA995" TargetMode="External"/><Relationship Id="rId8" Type="http://schemas.openxmlformats.org/officeDocument/2006/relationships/hyperlink" Target="https://www.oecd-ilibrary.org/docserver/acd78851-en.pdf?expires=1708422747&amp;id=id&amp;accname=ocid57016075&amp;checksum=2F3EAE8B0684DAE5257BEAD3CC4EA99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2" Type="http://schemas.openxmlformats.org/officeDocument/2006/relationships/hyperlink" Target="https://gpseducation.oecd.org/IndicatorExplorer?plotter=h5&amp;query=42&amp;indicators=N206*N190*N191*N192*N006*N285*N224*N195*N205*N235*N196*N107*N104*M035*M037*N286*N201*N202*N203*N204*M036*N207*N208*N209*N210*N066*N067*N212*N213*N214*N215*N216*N217*N227*N228*N229*N230*N231*N233*N491*N492*N493*N494*N495*N498*N499*N500*N501*N502*N503*N504*N510*N511*N512*N513*N514*N515*N516*N517*N518*N519*N522*N523*N524*N534*N590*N591*N287" TargetMode="External"/><Relationship Id="rId3" Type="http://schemas.openxmlformats.org/officeDocument/2006/relationships/hyperlink" Target="https://www.czso.cz/documents/10180/61566208/1300641807.pdf/a4573925-33b4-4d27-a332-90ca48dc3642?version=1.1" TargetMode="External"/><Relationship Id="rId4" Type="http://schemas.openxmlformats.org/officeDocument/2006/relationships/hyperlink" Target="https://www.oecd-ilibrary.org/docserver/d1b2b844-en.pdf?expires=1552835303&amp;id=id&amp;accname=guest&amp;checksum=43102f66eae92d1d9ccd0e9c34440e47" TargetMode="External"/><Relationship Id="rId5" Type="http://schemas.openxmlformats.org/officeDocument/2006/relationships/hyperlink" Target="https://www.scitani.cz/vekova-struktura"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oecd-ilibrary.org/docserver/acd78851-en.pdf?expires=1708422747&amp;id=id&amp;accname=ocid57016075&amp;checksum=2F3EAE8B0684DAE5257BEAD3CC4EA995" TargetMode="External"/><Relationship Id="rId2" Type="http://schemas.openxmlformats.org/officeDocument/2006/relationships/hyperlink" Target="https://www.oecd-ilibrary.org/docserver/acd78851-en.pdf?expires=1708422747&amp;id=id&amp;accname=ocid57016075&amp;checksum=2F3EAE8B0684DAE5257BEAD3CC4EA995" TargetMode="External"/><Relationship Id="rId3" Type="http://schemas.openxmlformats.org/officeDocument/2006/relationships/hyperlink" Target="https://www.oecd-ilibrary.org/docserver/acd78851-en.pdf?expires=1708422747&amp;id=id&amp;accname=ocid57016075&amp;checksum=2F3EAE8B0684DAE5257BEAD3CC4EA995" TargetMode="External"/><Relationship Id="rId4" Type="http://schemas.openxmlformats.org/officeDocument/2006/relationships/hyperlink" Target="https://www.wolframalpha.com/input?i2d=true&amp;i=minimize+for+X%3A+%5C%2840%29%7C4*X+%2B+0.045%7C+%2B+%7C-1.045+-+72*X%7C*Divide%5B1%2C15%5D%5C%2841%29" TargetMode="External"/><Relationship Id="rId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czso.cz/documents/10180/189719223/1600212306c.pdf/445c8ca4-c245-4f50-871e-c673f4e81e7c?version=1.2" TargetMode="External"/><Relationship Id="rId2" Type="http://schemas.openxmlformats.org/officeDocument/2006/relationships/hyperlink" Target="https://www.czso.cz/documents/10180/189719223/1600212306c.pdf/445c8ca4-c245-4f50-871e-c673f4e81e7c?version=1.2"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app.powerbi.com/view?r=eyJrIjoiMmQzNWQyNjctYmQzOC00NDY0LThhYzYtNjc4NTI3YTI3YzEzIiwidCI6ImM5ZmU1YTU4LTE0OTQtNDU3Zi04ZTQ2LTE1Njg5OTkzZmExZCIsImMiOjh9"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6" t="s">
        <v>10</v>
      </c>
      <c r="B10" s="8"/>
    </row>
    <row r="11">
      <c r="A11" s="9" t="s">
        <v>11</v>
      </c>
      <c r="B11" s="10"/>
    </row>
    <row r="12">
      <c r="A12" s="6" t="s">
        <v>12</v>
      </c>
      <c r="B12" s="7" t="s">
        <v>13</v>
      </c>
    </row>
    <row r="13">
      <c r="A13" s="6" t="s">
        <v>14</v>
      </c>
      <c r="B13" s="7" t="s">
        <v>15</v>
      </c>
    </row>
    <row r="14">
      <c r="A14" s="6" t="s">
        <v>16</v>
      </c>
      <c r="B14" s="7" t="s">
        <v>17</v>
      </c>
    </row>
    <row r="15">
      <c r="A15" s="6" t="s">
        <v>18</v>
      </c>
      <c r="B15" s="7" t="s">
        <v>19</v>
      </c>
    </row>
    <row r="16">
      <c r="A16" s="6" t="s">
        <v>20</v>
      </c>
      <c r="B16" s="7" t="s">
        <v>21</v>
      </c>
    </row>
    <row r="17">
      <c r="A17" s="6" t="s">
        <v>22</v>
      </c>
      <c r="B17" s="7" t="s">
        <v>23</v>
      </c>
    </row>
    <row r="18">
      <c r="A18" s="6" t="s">
        <v>24</v>
      </c>
      <c r="B18" s="7" t="s">
        <v>25</v>
      </c>
    </row>
    <row r="19">
      <c r="A19" s="9" t="s">
        <v>26</v>
      </c>
      <c r="B19" s="10"/>
    </row>
    <row r="20">
      <c r="A20" s="6" t="s">
        <v>27</v>
      </c>
      <c r="B20" s="7" t="s">
        <v>28</v>
      </c>
    </row>
    <row r="21">
      <c r="A21" s="6" t="s">
        <v>29</v>
      </c>
      <c r="B21" s="7" t="s">
        <v>30</v>
      </c>
    </row>
    <row r="22">
      <c r="A22" s="6" t="s">
        <v>31</v>
      </c>
      <c r="B22" s="7" t="s">
        <v>32</v>
      </c>
    </row>
    <row r="23">
      <c r="A23" s="11"/>
      <c r="B23" s="11"/>
    </row>
    <row r="24">
      <c r="A24" s="11"/>
      <c r="B24" s="11"/>
    </row>
    <row r="25">
      <c r="A25" s="12"/>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row>
    <row r="315">
      <c r="A315" s="11"/>
      <c r="B315" s="11"/>
    </row>
    <row r="316">
      <c r="A316" s="11"/>
      <c r="B316" s="11"/>
    </row>
    <row r="317">
      <c r="A317" s="11"/>
      <c r="B317" s="11"/>
    </row>
    <row r="318">
      <c r="A318" s="11"/>
      <c r="B318" s="11"/>
    </row>
    <row r="319">
      <c r="A319" s="11"/>
      <c r="B319" s="11"/>
    </row>
    <row r="320">
      <c r="A320" s="11"/>
      <c r="B320" s="11"/>
    </row>
    <row r="321">
      <c r="A321" s="11"/>
      <c r="B321" s="11"/>
    </row>
    <row r="322">
      <c r="A322" s="11"/>
      <c r="B322" s="11"/>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c r="A323" s="11"/>
      <c r="B323" s="11"/>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c r="A324" s="11"/>
      <c r="B324" s="11"/>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c r="A325" s="11"/>
      <c r="B325" s="11"/>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c r="A326" s="11"/>
      <c r="B326" s="11"/>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c r="A327" s="11"/>
      <c r="B327" s="11"/>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c r="A328" s="11"/>
      <c r="B328" s="11"/>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c r="A329" s="11"/>
      <c r="B329" s="11"/>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c r="A330" s="11"/>
      <c r="B330" s="11"/>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c r="A331" s="11"/>
      <c r="B331" s="11"/>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c r="A332" s="11"/>
      <c r="B332" s="11"/>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c r="A333" s="11"/>
      <c r="B333" s="11"/>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c r="A334" s="11"/>
      <c r="B334" s="11"/>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c r="A335" s="11"/>
      <c r="B335" s="11"/>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c r="A336" s="11"/>
      <c r="B336" s="11"/>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c r="A337" s="11"/>
      <c r="B337" s="11"/>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c r="A338" s="11"/>
      <c r="B338" s="11"/>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c r="A339" s="11"/>
      <c r="B339" s="11"/>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c r="A340" s="11"/>
      <c r="B340" s="11"/>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c r="A341" s="11"/>
      <c r="B341" s="11"/>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c r="A342" s="11"/>
      <c r="B342" s="11"/>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c r="A343" s="11"/>
      <c r="B343" s="11"/>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c r="A344" s="11"/>
      <c r="B344" s="11"/>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c r="A345" s="11"/>
      <c r="B345" s="11"/>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c r="A346" s="11"/>
      <c r="B346" s="11"/>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c r="A347" s="11"/>
      <c r="B347" s="11"/>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c r="A348" s="11"/>
      <c r="B348" s="11"/>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c r="A349" s="11"/>
      <c r="B349" s="11"/>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c r="A350" s="11"/>
      <c r="B350" s="11"/>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c r="A351" s="11"/>
      <c r="B351" s="11"/>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c r="A352" s="11"/>
      <c r="B352" s="11"/>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c r="A353" s="11"/>
      <c r="B353" s="11"/>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c r="A354" s="11"/>
      <c r="B354" s="11"/>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c r="A355" s="11"/>
      <c r="B355" s="11"/>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c r="A356" s="11"/>
      <c r="B356" s="11"/>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c r="A357" s="11"/>
      <c r="B357" s="11"/>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c r="A358" s="11"/>
      <c r="B358" s="11"/>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c r="A359" s="11"/>
      <c r="B359" s="11"/>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c r="A360" s="11"/>
      <c r="B360" s="11"/>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c r="A361" s="11"/>
      <c r="B361" s="11"/>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c r="A362" s="11"/>
      <c r="B362" s="11"/>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c r="A363" s="11"/>
      <c r="B363" s="11"/>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c r="A364" s="11"/>
      <c r="B364" s="11"/>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c r="A365" s="11"/>
      <c r="B365" s="11"/>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c r="A366" s="11"/>
      <c r="B366" s="11"/>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c r="A367" s="11"/>
      <c r="B367" s="11"/>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c r="A368" s="11"/>
      <c r="B368" s="11"/>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c r="A369" s="11"/>
      <c r="B369" s="11"/>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c r="A370" s="11"/>
      <c r="B370" s="11"/>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c r="A371" s="11"/>
      <c r="B371" s="11"/>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c r="A372" s="11"/>
      <c r="B372" s="11"/>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c r="A373" s="11"/>
      <c r="B373" s="11"/>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c r="A374" s="11"/>
      <c r="B374" s="11"/>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c r="A375" s="11"/>
      <c r="B375" s="11"/>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c r="A376" s="11"/>
      <c r="B376" s="11"/>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c r="A377" s="11"/>
      <c r="B377" s="11"/>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c r="A378" s="11"/>
      <c r="B378" s="11"/>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c r="A379" s="11"/>
      <c r="B379" s="11"/>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c r="A380" s="11"/>
      <c r="B380" s="11"/>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c r="A381" s="11"/>
      <c r="B381" s="11"/>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c r="A382" s="11"/>
      <c r="B382" s="11"/>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c r="A383" s="11"/>
      <c r="B383" s="11"/>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c r="A384" s="11"/>
      <c r="B384" s="11"/>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c r="A385" s="11"/>
      <c r="B385" s="11"/>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c r="A386" s="11"/>
      <c r="B386" s="11"/>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c r="A387" s="11"/>
      <c r="B387" s="11"/>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c r="A388" s="11"/>
      <c r="B388" s="11"/>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c r="A389" s="11"/>
      <c r="B389" s="11"/>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c r="A390" s="11"/>
      <c r="B390" s="11"/>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c r="A391" s="11"/>
      <c r="B391" s="11"/>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c r="A392" s="11"/>
      <c r="B392" s="11"/>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c r="A393" s="11"/>
      <c r="B393" s="11"/>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c r="A394" s="11"/>
      <c r="B394" s="11"/>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c r="A395" s="11"/>
      <c r="B395" s="11"/>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c r="A396" s="11"/>
      <c r="B396" s="11"/>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c r="A397" s="11"/>
      <c r="B397" s="11"/>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c r="A398" s="11"/>
      <c r="B398" s="11"/>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c r="A399" s="11"/>
      <c r="B399" s="11"/>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c r="A400" s="11"/>
      <c r="B400" s="11"/>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c r="A401" s="11"/>
      <c r="B401" s="11"/>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c r="A402" s="11"/>
      <c r="B402" s="11"/>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c r="A403" s="11"/>
      <c r="B403" s="11"/>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c r="A404" s="11"/>
      <c r="B404" s="11"/>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c r="A405" s="11"/>
      <c r="B405" s="11"/>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c r="A406" s="11"/>
      <c r="B406" s="11"/>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c r="A407" s="11"/>
      <c r="B407" s="11"/>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c r="A408" s="11"/>
      <c r="B408" s="11"/>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c r="A409" s="11"/>
      <c r="B409" s="11"/>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c r="A410" s="11"/>
      <c r="B410" s="11"/>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c r="A411" s="11"/>
      <c r="B411" s="11"/>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c r="A412" s="11"/>
      <c r="B412" s="11"/>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c r="A413" s="11"/>
      <c r="B413" s="11"/>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c r="A414" s="11"/>
      <c r="B414" s="11"/>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c r="A415" s="11"/>
      <c r="B415" s="11"/>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c r="A416" s="11"/>
      <c r="B416" s="11"/>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c r="A417" s="11"/>
      <c r="B417" s="11"/>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c r="A418" s="11"/>
      <c r="B418" s="11"/>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c r="A419" s="11"/>
      <c r="B419" s="11"/>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c r="A420" s="11"/>
      <c r="B420" s="11"/>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c r="A421" s="11"/>
      <c r="B421" s="11"/>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c r="A422" s="11"/>
      <c r="B422" s="11"/>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c r="A423" s="11"/>
      <c r="B423" s="11"/>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c r="A424" s="11"/>
      <c r="B424" s="11"/>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c r="A425" s="11"/>
      <c r="B425" s="11"/>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c r="A426" s="11"/>
      <c r="B426" s="11"/>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c r="A427" s="11"/>
      <c r="B427" s="11"/>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c r="A428" s="11"/>
      <c r="B428" s="11"/>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c r="A429" s="11"/>
      <c r="B429" s="11"/>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c r="A430" s="11"/>
      <c r="B430" s="11"/>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c r="A431" s="11"/>
      <c r="B431" s="11"/>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c r="A432" s="11"/>
      <c r="B432" s="11"/>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c r="A433" s="11"/>
      <c r="B433" s="11"/>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c r="A434" s="11"/>
      <c r="B434" s="11"/>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c r="A435" s="11"/>
      <c r="B435" s="11"/>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c r="A436" s="11"/>
      <c r="B436" s="11"/>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c r="A437" s="11"/>
      <c r="B437" s="11"/>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c r="A438" s="11"/>
      <c r="B438" s="11"/>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c r="A439" s="11"/>
      <c r="B439" s="11"/>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c r="A440" s="11"/>
      <c r="B440" s="11"/>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c r="A441" s="11"/>
      <c r="B441" s="11"/>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c r="A442" s="11"/>
      <c r="B442" s="11"/>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c r="A443" s="11"/>
      <c r="B443" s="11"/>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c r="A444" s="11"/>
      <c r="B444" s="11"/>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c r="A445" s="11"/>
      <c r="B445" s="11"/>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c r="A446" s="11"/>
      <c r="B446" s="11"/>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c r="A447" s="11"/>
      <c r="B447" s="11"/>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c r="A448" s="11"/>
      <c r="B448" s="11"/>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c r="A449" s="11"/>
      <c r="B449" s="11"/>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c r="A450" s="11"/>
      <c r="B450" s="11"/>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c r="A451" s="11"/>
      <c r="B451" s="11"/>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c r="A452" s="11"/>
      <c r="B452" s="11"/>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c r="A453" s="11"/>
      <c r="B453" s="11"/>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c r="A454" s="11"/>
      <c r="B454" s="11"/>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c r="A455" s="11"/>
      <c r="B455" s="11"/>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c r="A456" s="11"/>
      <c r="B456" s="11"/>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c r="A457" s="11"/>
      <c r="B457" s="11"/>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c r="A458" s="11"/>
      <c r="B458" s="11"/>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c r="A459" s="11"/>
      <c r="B459" s="11"/>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c r="A460" s="11"/>
      <c r="B460" s="11"/>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c r="A461" s="11"/>
      <c r="B461" s="11"/>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c r="A462" s="11"/>
      <c r="B462" s="11"/>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c r="A463" s="11"/>
      <c r="B463" s="11"/>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c r="A464" s="11"/>
      <c r="B464" s="11"/>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c r="A465" s="11"/>
      <c r="B465" s="11"/>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c r="A466" s="11"/>
      <c r="B466" s="11"/>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c r="A467" s="11"/>
      <c r="B467" s="11"/>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c r="A468" s="11"/>
      <c r="B468" s="11"/>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c r="A469" s="11"/>
      <c r="B469" s="11"/>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c r="A470" s="11"/>
      <c r="B470" s="11"/>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c r="A471" s="11"/>
      <c r="B471" s="11"/>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c r="A472" s="11"/>
      <c r="B472" s="11"/>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c r="A473" s="11"/>
      <c r="B473" s="11"/>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c r="A474" s="11"/>
      <c r="B474" s="11"/>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c r="A475" s="11"/>
      <c r="B475" s="11"/>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c r="A476" s="11"/>
      <c r="B476" s="11"/>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c r="A477" s="11"/>
      <c r="B477" s="11"/>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c r="A478" s="11"/>
      <c r="B478" s="11"/>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c r="A479" s="11"/>
      <c r="B479" s="11"/>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c r="A480" s="11"/>
      <c r="B480" s="11"/>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c r="A481" s="11"/>
      <c r="B481" s="11"/>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c r="A482" s="11"/>
      <c r="B482" s="11"/>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c r="A483" s="11"/>
      <c r="B483" s="11"/>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c r="A484" s="11"/>
      <c r="B484" s="11"/>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c r="A485" s="11"/>
      <c r="B485" s="11"/>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c r="A486" s="11"/>
      <c r="B486" s="11"/>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c r="A487" s="11"/>
      <c r="B487" s="11"/>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c r="A488" s="11"/>
      <c r="B488" s="11"/>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c r="A489" s="11"/>
      <c r="B489" s="11"/>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c r="A490" s="11"/>
      <c r="B490" s="11"/>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c r="A491" s="11"/>
      <c r="B491" s="11"/>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c r="A492" s="11"/>
      <c r="B492" s="11"/>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c r="A493" s="11"/>
      <c r="B493" s="11"/>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c r="A494" s="11"/>
      <c r="B494" s="11"/>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c r="A495" s="11"/>
      <c r="B495" s="11"/>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c r="A496" s="11"/>
      <c r="B496" s="11"/>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c r="A497" s="11"/>
      <c r="B497" s="11"/>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c r="A498" s="11"/>
      <c r="B498" s="11"/>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c r="A499" s="11"/>
      <c r="B499" s="11"/>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c r="A500" s="11"/>
      <c r="B500" s="11"/>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c r="A501" s="11"/>
      <c r="B501" s="11"/>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c r="A502" s="11"/>
      <c r="B502" s="11"/>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c r="A503" s="11"/>
      <c r="B503" s="11"/>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c r="A504" s="11"/>
      <c r="B504" s="11"/>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c r="A505" s="11"/>
      <c r="B505" s="11"/>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c r="A506" s="11"/>
      <c r="B506" s="11"/>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c r="A507" s="11"/>
      <c r="B507" s="11"/>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c r="A508" s="11"/>
      <c r="B508" s="11"/>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c r="A509" s="11"/>
      <c r="B509" s="11"/>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c r="A510" s="11"/>
      <c r="B510" s="11"/>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c r="A511" s="11"/>
      <c r="B511" s="11"/>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c r="A512" s="11"/>
      <c r="B512" s="11"/>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c r="A513" s="11"/>
      <c r="B513" s="11"/>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c r="A514" s="11"/>
      <c r="B514" s="11"/>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c r="A515" s="11"/>
      <c r="B515" s="11"/>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c r="A516" s="11"/>
      <c r="B516" s="11"/>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c r="A517" s="11"/>
      <c r="B517" s="11"/>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c r="A518" s="11"/>
      <c r="B518" s="11"/>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c r="A519" s="11"/>
      <c r="B519" s="11"/>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c r="A520" s="11"/>
      <c r="B520" s="11"/>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c r="A521" s="11"/>
      <c r="B521" s="11"/>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c r="A522" s="11"/>
      <c r="B522" s="11"/>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c r="A523" s="11"/>
      <c r="B523" s="11"/>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c r="A524" s="11"/>
      <c r="B524" s="11"/>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c r="A525" s="11"/>
      <c r="B525" s="11"/>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c r="A526" s="11"/>
      <c r="B526" s="11"/>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c r="A527" s="11"/>
      <c r="B527" s="11"/>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c r="A528" s="11"/>
      <c r="B528" s="11"/>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c r="A529" s="11"/>
      <c r="B529" s="11"/>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c r="A530" s="11"/>
      <c r="B530" s="11"/>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c r="A531" s="11"/>
      <c r="B531" s="11"/>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c r="A532" s="11"/>
      <c r="B532" s="11"/>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c r="A533" s="11"/>
      <c r="B533" s="11"/>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c r="A534" s="11"/>
      <c r="B534" s="11"/>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c r="A535" s="11"/>
      <c r="B535" s="11"/>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c r="A536" s="11"/>
      <c r="B536" s="11"/>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c r="A537" s="11"/>
      <c r="B537" s="11"/>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c r="A538" s="11"/>
      <c r="B538" s="11"/>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c r="A539" s="11"/>
      <c r="B539" s="11"/>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c r="A540" s="11"/>
      <c r="B540" s="11"/>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c r="A541" s="11"/>
      <c r="B541" s="11"/>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c r="A542" s="11"/>
      <c r="B542" s="11"/>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c r="A543" s="11"/>
      <c r="B543" s="11"/>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c r="A544" s="11"/>
      <c r="B544" s="11"/>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c r="A545" s="11"/>
      <c r="B545" s="11"/>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c r="A546" s="11"/>
      <c r="B546" s="11"/>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c r="A547" s="11"/>
      <c r="B547" s="11"/>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c r="A548" s="11"/>
      <c r="B548" s="11"/>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c r="A549" s="11"/>
      <c r="B549" s="11"/>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c r="A550" s="11"/>
      <c r="B550" s="11"/>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c r="A551" s="11"/>
      <c r="B551" s="11"/>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c r="A552" s="11"/>
      <c r="B552" s="11"/>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c r="A553" s="11"/>
      <c r="B553" s="11"/>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c r="A554" s="11"/>
      <c r="B554" s="11"/>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c r="A555" s="11"/>
      <c r="B555" s="11"/>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c r="A556" s="11"/>
      <c r="B556" s="11"/>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c r="A557" s="11"/>
      <c r="B557" s="11"/>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c r="A558" s="11"/>
      <c r="B558" s="11"/>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c r="A559" s="11"/>
      <c r="B559" s="11"/>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c r="A560" s="11"/>
      <c r="B560" s="11"/>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c r="A561" s="11"/>
      <c r="B561" s="11"/>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c r="A562" s="11"/>
      <c r="B562" s="11"/>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c r="A563" s="11"/>
      <c r="B563" s="11"/>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c r="A564" s="11"/>
      <c r="B564" s="11"/>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c r="A565" s="11"/>
      <c r="B565" s="11"/>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c r="A566" s="11"/>
      <c r="B566" s="11"/>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c r="A567" s="11"/>
      <c r="B567" s="11"/>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c r="A568" s="11"/>
      <c r="B568" s="11"/>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c r="A569" s="11"/>
      <c r="B569" s="11"/>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c r="A570" s="11"/>
      <c r="B570" s="11"/>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c r="A571" s="11"/>
      <c r="B571" s="11"/>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c r="A572" s="11"/>
      <c r="B572" s="11"/>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c r="A573" s="11"/>
      <c r="B573" s="11"/>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c r="A574" s="11"/>
      <c r="B574" s="11"/>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c r="A575" s="11"/>
      <c r="B575" s="11"/>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c r="A576" s="11"/>
      <c r="B576" s="11"/>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c r="A577" s="11"/>
      <c r="B577" s="11"/>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c r="A578" s="11"/>
      <c r="B578" s="11"/>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c r="A579" s="11"/>
      <c r="B579" s="11"/>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c r="A580" s="11"/>
      <c r="B580" s="11"/>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c r="A581" s="11"/>
      <c r="B581" s="11"/>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c r="A582" s="11"/>
      <c r="B582" s="11"/>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c r="A583" s="11"/>
      <c r="B583" s="11"/>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c r="A584" s="11"/>
      <c r="B584" s="11"/>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c r="A585" s="11"/>
      <c r="B585" s="11"/>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c r="A586" s="11"/>
      <c r="B586" s="11"/>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c r="A587" s="11"/>
      <c r="B587" s="11"/>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c r="A588" s="11"/>
      <c r="B588" s="11"/>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c r="A589" s="11"/>
      <c r="B589" s="11"/>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c r="A590" s="11"/>
      <c r="B590" s="11"/>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c r="A591" s="11"/>
      <c r="B591" s="11"/>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c r="A592" s="11"/>
      <c r="B592" s="11"/>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c r="A593" s="11"/>
      <c r="B593" s="11"/>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c r="A594" s="11"/>
      <c r="B594" s="11"/>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c r="A595" s="11"/>
      <c r="B595" s="11"/>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c r="A596" s="11"/>
      <c r="B596" s="11"/>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c r="A597" s="11"/>
      <c r="B597" s="11"/>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c r="A598" s="11"/>
      <c r="B598" s="11"/>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c r="A599" s="11"/>
      <c r="B599" s="11"/>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c r="A600" s="11"/>
      <c r="B600" s="11"/>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c r="A601" s="11"/>
      <c r="B601" s="11"/>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c r="A602" s="11"/>
      <c r="B602" s="11"/>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c r="A603" s="11"/>
      <c r="B603" s="11"/>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c r="A604" s="11"/>
      <c r="B604" s="11"/>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c r="A605" s="11"/>
      <c r="B605" s="11"/>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c r="A606" s="11"/>
      <c r="B606" s="11"/>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c r="A607" s="11"/>
      <c r="B607" s="11"/>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c r="A608" s="11"/>
      <c r="B608" s="11"/>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c r="A609" s="11"/>
      <c r="B609" s="11"/>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c r="A610" s="11"/>
      <c r="B610" s="11"/>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c r="A611" s="11"/>
      <c r="B611" s="11"/>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c r="A612" s="11"/>
      <c r="B612" s="11"/>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c r="A613" s="11"/>
      <c r="B613" s="11"/>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c r="A614" s="11"/>
      <c r="B614" s="11"/>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c r="A615" s="11"/>
      <c r="B615" s="11"/>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c r="A616" s="11"/>
      <c r="B616" s="11"/>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c r="A617" s="11"/>
      <c r="B617" s="11"/>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c r="A618" s="11"/>
      <c r="B618" s="11"/>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c r="A619" s="11"/>
      <c r="B619" s="11"/>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c r="A620" s="11"/>
      <c r="B620" s="11"/>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c r="A621" s="11"/>
      <c r="B621" s="11"/>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c r="A622" s="11"/>
      <c r="B622" s="11"/>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c r="A623" s="11"/>
      <c r="B623" s="11"/>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c r="A624" s="11"/>
      <c r="B624" s="11"/>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c r="A625" s="11"/>
      <c r="B625" s="11"/>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c r="A626" s="11"/>
      <c r="B626" s="11"/>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c r="A627" s="11"/>
      <c r="B627" s="11"/>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c r="A628" s="11"/>
      <c r="B628" s="11"/>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c r="A629" s="11"/>
      <c r="B629" s="11"/>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c r="A630" s="11"/>
      <c r="B630" s="11"/>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c r="A631" s="11"/>
      <c r="B631" s="11"/>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c r="A632" s="11"/>
      <c r="B632" s="11"/>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c r="A633" s="11"/>
      <c r="B633" s="11"/>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c r="A634" s="11"/>
      <c r="B634" s="11"/>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c r="A635" s="11"/>
      <c r="B635" s="11"/>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c r="A636" s="11"/>
      <c r="B636" s="11"/>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c r="A637" s="11"/>
      <c r="B637" s="11"/>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c r="A638" s="11"/>
      <c r="B638" s="11"/>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c r="A639" s="11"/>
      <c r="B639" s="11"/>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c r="A640" s="11"/>
      <c r="B640" s="11"/>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c r="A641" s="11"/>
      <c r="B641" s="11"/>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c r="A642" s="11"/>
      <c r="B642" s="11"/>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c r="A643" s="11"/>
      <c r="B643" s="11"/>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c r="A644" s="11"/>
      <c r="B644" s="11"/>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c r="A645" s="11"/>
      <c r="B645" s="11"/>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c r="A646" s="11"/>
      <c r="B646" s="11"/>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c r="A647" s="11"/>
      <c r="B647" s="11"/>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c r="A648" s="11"/>
      <c r="B648" s="11"/>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c r="A649" s="11"/>
      <c r="B649" s="11"/>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c r="A650" s="11"/>
      <c r="B650" s="11"/>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c r="A651" s="11"/>
      <c r="B651" s="11"/>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c r="A652" s="11"/>
      <c r="B652" s="11"/>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c r="A653" s="11"/>
      <c r="B653" s="11"/>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c r="A654" s="11"/>
      <c r="B654" s="11"/>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c r="A655" s="11"/>
      <c r="B655" s="11"/>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c r="A656" s="11"/>
      <c r="B656" s="11"/>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c r="A657" s="11"/>
      <c r="B657" s="11"/>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c r="A658" s="11"/>
      <c r="B658" s="11"/>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c r="A659" s="11"/>
      <c r="B659" s="11"/>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c r="A660" s="11"/>
      <c r="B660" s="11"/>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c r="A661" s="11"/>
      <c r="B661" s="11"/>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c r="A662" s="11"/>
      <c r="B662" s="11"/>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c r="A663" s="11"/>
      <c r="B663" s="11"/>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c r="A664" s="11"/>
      <c r="B664" s="11"/>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c r="A665" s="11"/>
      <c r="B665" s="11"/>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c r="A666" s="11"/>
      <c r="B666" s="11"/>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c r="A667" s="11"/>
      <c r="B667" s="11"/>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c r="A668" s="11"/>
      <c r="B668" s="11"/>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c r="A669" s="11"/>
      <c r="B669" s="11"/>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c r="A670" s="11"/>
      <c r="B670" s="11"/>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c r="A671" s="11"/>
      <c r="B671" s="11"/>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c r="A672" s="11"/>
      <c r="B672" s="11"/>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c r="A673" s="11"/>
      <c r="B673" s="11"/>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c r="A674" s="11"/>
      <c r="B674" s="11"/>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c r="A675" s="11"/>
      <c r="B675" s="11"/>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c r="A676" s="11"/>
      <c r="B676" s="11"/>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c r="A677" s="11"/>
      <c r="B677" s="11"/>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c r="A678" s="11"/>
      <c r="B678" s="11"/>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c r="A679" s="11"/>
      <c r="B679" s="11"/>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c r="A680" s="11"/>
      <c r="B680" s="11"/>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c r="A681" s="11"/>
      <c r="B681" s="11"/>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c r="A682" s="11"/>
      <c r="B682" s="11"/>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c r="A683" s="11"/>
      <c r="B683" s="11"/>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c r="A684" s="11"/>
      <c r="B684" s="11"/>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c r="A685" s="11"/>
      <c r="B685" s="11"/>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c r="A686" s="11"/>
      <c r="B686" s="11"/>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c r="A687" s="11"/>
      <c r="B687" s="11"/>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c r="A688" s="11"/>
      <c r="B688" s="11"/>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c r="A689" s="11"/>
      <c r="B689" s="11"/>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c r="A690" s="11"/>
      <c r="B690" s="11"/>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c r="A691" s="11"/>
      <c r="B691" s="11"/>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c r="A692" s="11"/>
      <c r="B692" s="11"/>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c r="A693" s="11"/>
      <c r="B693" s="11"/>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c r="A694" s="11"/>
      <c r="B694" s="11"/>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c r="A695" s="11"/>
      <c r="B695" s="11"/>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c r="A696" s="11"/>
      <c r="B696" s="11"/>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c r="A697" s="11"/>
      <c r="B697" s="11"/>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c r="A698" s="11"/>
      <c r="B698" s="11"/>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c r="A699" s="11"/>
      <c r="B699" s="11"/>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c r="A700" s="11"/>
      <c r="B700" s="11"/>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c r="A701" s="11"/>
      <c r="B701" s="11"/>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c r="A702" s="11"/>
      <c r="B702" s="11"/>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c r="A703" s="11"/>
      <c r="B703" s="11"/>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c r="A704" s="11"/>
      <c r="B704" s="11"/>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c r="A705" s="11"/>
      <c r="B705" s="11"/>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c r="A706" s="11"/>
      <c r="B706" s="11"/>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c r="A707" s="11"/>
      <c r="B707" s="11"/>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c r="A708" s="11"/>
      <c r="B708" s="11"/>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c r="A709" s="11"/>
      <c r="B709" s="11"/>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c r="A710" s="11"/>
      <c r="B710" s="11"/>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c r="A711" s="11"/>
      <c r="B711" s="11"/>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c r="A712" s="11"/>
      <c r="B712" s="11"/>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c r="A713" s="11"/>
      <c r="B713" s="11"/>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c r="A714" s="11"/>
      <c r="B714" s="11"/>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c r="A715" s="11"/>
      <c r="B715" s="11"/>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c r="A716" s="11"/>
      <c r="B716" s="11"/>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c r="A717" s="11"/>
      <c r="B717" s="11"/>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c r="A718" s="11"/>
      <c r="B718" s="11"/>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c r="A719" s="11"/>
      <c r="B719" s="11"/>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c r="A720" s="11"/>
      <c r="B720" s="11"/>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c r="A721" s="11"/>
      <c r="B721" s="11"/>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c r="A722" s="11"/>
      <c r="B722" s="11"/>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c r="A723" s="11"/>
      <c r="B723" s="11"/>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c r="A724" s="11"/>
      <c r="B724" s="11"/>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c r="A725" s="11"/>
      <c r="B725" s="11"/>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c r="A726" s="11"/>
      <c r="B726" s="11"/>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c r="A727" s="11"/>
      <c r="B727" s="11"/>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c r="A728" s="11"/>
      <c r="B728" s="11"/>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c r="A729" s="11"/>
      <c r="B729" s="11"/>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c r="A730" s="11"/>
      <c r="B730" s="11"/>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c r="A731" s="11"/>
      <c r="B731" s="11"/>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c r="A732" s="11"/>
      <c r="B732" s="11"/>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c r="A733" s="11"/>
      <c r="B733" s="11"/>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c r="A734" s="11"/>
      <c r="B734" s="11"/>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c r="A735" s="11"/>
      <c r="B735" s="11"/>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c r="A736" s="11"/>
      <c r="B736" s="11"/>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c r="A737" s="11"/>
      <c r="B737" s="11"/>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c r="A738" s="11"/>
      <c r="B738" s="11"/>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c r="A739" s="11"/>
      <c r="B739" s="11"/>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c r="A740" s="11"/>
      <c r="B740" s="11"/>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c r="A741" s="11"/>
      <c r="B741" s="11"/>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c r="A742" s="11"/>
      <c r="B742" s="11"/>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c r="A743" s="11"/>
      <c r="B743" s="11"/>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c r="A744" s="11"/>
      <c r="B744" s="11"/>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c r="A745" s="11"/>
      <c r="B745" s="11"/>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c r="A746" s="11"/>
      <c r="B746" s="11"/>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c r="A747" s="11"/>
      <c r="B747" s="11"/>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c r="A748" s="11"/>
      <c r="B748" s="11"/>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c r="A749" s="11"/>
      <c r="B749" s="11"/>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c r="A750" s="11"/>
      <c r="B750" s="11"/>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c r="A751" s="11"/>
      <c r="B751" s="11"/>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c r="A752" s="11"/>
      <c r="B752" s="11"/>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c r="A753" s="11"/>
      <c r="B753" s="11"/>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c r="A754" s="11"/>
      <c r="B754" s="11"/>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c r="A755" s="11"/>
      <c r="B755" s="11"/>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c r="A756" s="11"/>
      <c r="B756" s="11"/>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c r="A757" s="11"/>
      <c r="B757" s="11"/>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c r="A758" s="11"/>
      <c r="B758" s="11"/>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c r="A759" s="11"/>
      <c r="B759" s="11"/>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c r="A760" s="11"/>
      <c r="B760" s="11"/>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c r="A761" s="11"/>
      <c r="B761" s="11"/>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c r="A762" s="11"/>
      <c r="B762" s="11"/>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c r="A763" s="11"/>
      <c r="B763" s="11"/>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c r="A764" s="11"/>
      <c r="B764" s="11"/>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c r="A765" s="11"/>
      <c r="B765" s="11"/>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c r="A766" s="11"/>
      <c r="B766" s="11"/>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c r="A767" s="11"/>
      <c r="B767" s="11"/>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c r="A768" s="11"/>
      <c r="B768" s="11"/>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c r="A769" s="11"/>
      <c r="B769" s="11"/>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c r="A770" s="11"/>
      <c r="B770" s="11"/>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c r="A771" s="11"/>
      <c r="B771" s="11"/>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c r="A772" s="11"/>
      <c r="B772" s="11"/>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c r="A773" s="11"/>
      <c r="B773" s="11"/>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c r="A774" s="11"/>
      <c r="B774" s="11"/>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c r="A775" s="11"/>
      <c r="B775" s="11"/>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c r="A776" s="11"/>
      <c r="B776" s="11"/>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c r="A777" s="11"/>
      <c r="B777" s="11"/>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c r="A778" s="11"/>
      <c r="B778" s="11"/>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c r="A779" s="11"/>
      <c r="B779" s="11"/>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c r="A780" s="11"/>
      <c r="B780" s="11"/>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c r="A781" s="11"/>
      <c r="B781" s="11"/>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c r="A782" s="11"/>
      <c r="B782" s="11"/>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c r="A783" s="11"/>
      <c r="B783" s="11"/>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c r="A784" s="11"/>
      <c r="B784" s="11"/>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c r="A785" s="11"/>
      <c r="B785" s="11"/>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c r="A786" s="11"/>
      <c r="B786" s="11"/>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c r="A787" s="11"/>
      <c r="B787" s="11"/>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c r="A788" s="11"/>
      <c r="B788" s="11"/>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c r="A789" s="11"/>
      <c r="B789" s="11"/>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c r="A790" s="11"/>
      <c r="B790" s="11"/>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c r="A791" s="11"/>
      <c r="B791" s="11"/>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c r="A792" s="11"/>
      <c r="B792" s="11"/>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c r="A793" s="11"/>
      <c r="B793" s="11"/>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c r="A794" s="11"/>
      <c r="B794" s="11"/>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c r="A795" s="11"/>
      <c r="B795" s="11"/>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c r="A796" s="11"/>
      <c r="B796" s="11"/>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c r="A797" s="11"/>
      <c r="B797" s="11"/>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c r="A798" s="11"/>
      <c r="B798" s="11"/>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c r="A799" s="11"/>
      <c r="B799" s="11"/>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c r="A800" s="11"/>
      <c r="B800" s="11"/>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c r="A801" s="11"/>
      <c r="B801" s="11"/>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c r="A802" s="11"/>
      <c r="B802" s="11"/>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c r="A803" s="11"/>
      <c r="B803" s="11"/>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c r="A804" s="11"/>
      <c r="B804" s="11"/>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c r="A805" s="11"/>
      <c r="B805" s="11"/>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c r="A806" s="11"/>
      <c r="B806" s="11"/>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c r="A807" s="11"/>
      <c r="B807" s="11"/>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c r="A808" s="11"/>
      <c r="B808" s="11"/>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c r="A809" s="11"/>
      <c r="B809" s="11"/>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c r="A810" s="11"/>
      <c r="B810" s="11"/>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c r="A811" s="11"/>
      <c r="B811" s="11"/>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c r="A812" s="11"/>
      <c r="B812" s="11"/>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c r="A813" s="11"/>
      <c r="B813" s="11"/>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c r="A814" s="11"/>
      <c r="B814" s="11"/>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c r="A815" s="11"/>
      <c r="B815" s="11"/>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c r="A816" s="11"/>
      <c r="B816" s="11"/>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c r="A817" s="11"/>
      <c r="B817" s="11"/>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c r="A818" s="11"/>
      <c r="B818" s="11"/>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c r="A819" s="11"/>
      <c r="B819" s="11"/>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c r="A820" s="11"/>
      <c r="B820" s="11"/>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c r="A821" s="11"/>
      <c r="B821" s="11"/>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c r="A822" s="11"/>
      <c r="B822" s="11"/>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c r="A823" s="11"/>
      <c r="B823" s="11"/>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c r="A824" s="11"/>
      <c r="B824" s="11"/>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c r="A825" s="11"/>
      <c r="B825" s="11"/>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c r="A826" s="11"/>
      <c r="B826" s="11"/>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c r="A827" s="11"/>
      <c r="B827" s="11"/>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c r="A828" s="11"/>
      <c r="B828" s="11"/>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c r="A829" s="11"/>
      <c r="B829" s="11"/>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c r="A830" s="11"/>
      <c r="B830" s="11"/>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c r="A831" s="11"/>
      <c r="B831" s="11"/>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c r="A832" s="11"/>
      <c r="B832" s="11"/>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c r="A833" s="11"/>
      <c r="B833" s="11"/>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c r="A834" s="11"/>
      <c r="B834" s="11"/>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c r="A835" s="11"/>
      <c r="B835" s="11"/>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c r="A836" s="11"/>
      <c r="B836" s="11"/>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c r="A837" s="11"/>
      <c r="B837" s="11"/>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c r="A838" s="11"/>
      <c r="B838" s="11"/>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c r="A839" s="11"/>
      <c r="B839" s="11"/>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c r="A840" s="11"/>
      <c r="B840" s="11"/>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c r="A841" s="11"/>
      <c r="B841" s="11"/>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c r="A842" s="11"/>
      <c r="B842" s="11"/>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c r="A843" s="11"/>
      <c r="B843" s="11"/>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c r="A844" s="11"/>
      <c r="B844" s="11"/>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c r="A845" s="11"/>
      <c r="B845" s="11"/>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c r="A846" s="11"/>
      <c r="B846" s="11"/>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c r="A847" s="11"/>
      <c r="B847" s="11"/>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c r="A848" s="11"/>
      <c r="B848" s="11"/>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c r="A849" s="11"/>
      <c r="B849" s="11"/>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c r="A850" s="11"/>
      <c r="B850" s="11"/>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c r="A851" s="11"/>
      <c r="B851" s="11"/>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c r="A852" s="11"/>
      <c r="B852" s="11"/>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c r="A853" s="11"/>
      <c r="B853" s="11"/>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c r="A854" s="11"/>
      <c r="B854" s="11"/>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c r="A855" s="11"/>
      <c r="B855" s="11"/>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c r="A856" s="11"/>
      <c r="B856" s="11"/>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c r="A857" s="11"/>
      <c r="B857" s="11"/>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c r="A858" s="11"/>
      <c r="B858" s="11"/>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c r="A859" s="11"/>
      <c r="B859" s="11"/>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c r="A860" s="11"/>
      <c r="B860" s="11"/>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c r="A861" s="11"/>
      <c r="B861" s="11"/>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c r="A862" s="11"/>
      <c r="B862" s="11"/>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c r="A863" s="11"/>
      <c r="B863" s="11"/>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c r="A864" s="11"/>
      <c r="B864" s="11"/>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c r="A865" s="11"/>
      <c r="B865" s="11"/>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c r="A866" s="11"/>
      <c r="B866" s="11"/>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c r="A867" s="11"/>
      <c r="B867" s="11"/>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c r="A868" s="11"/>
      <c r="B868" s="11"/>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c r="A869" s="11"/>
      <c r="B869" s="11"/>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c r="A870" s="11"/>
      <c r="B870" s="11"/>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c r="A871" s="11"/>
      <c r="B871" s="11"/>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c r="A872" s="11"/>
      <c r="B872" s="11"/>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c r="A873" s="11"/>
      <c r="B873" s="11"/>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c r="A874" s="11"/>
      <c r="B874" s="11"/>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c r="A875" s="11"/>
      <c r="B875" s="11"/>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row r="876">
      <c r="A876" s="11"/>
      <c r="B876" s="11"/>
      <c r="C876" s="13"/>
      <c r="D876" s="13"/>
      <c r="E876" s="13"/>
      <c r="F876" s="13"/>
      <c r="G876" s="13"/>
      <c r="H876" s="13"/>
      <c r="I876" s="13"/>
      <c r="J876" s="13"/>
      <c r="K876" s="13"/>
      <c r="L876" s="13"/>
      <c r="M876" s="13"/>
      <c r="N876" s="13"/>
      <c r="O876" s="13"/>
      <c r="P876" s="13"/>
      <c r="Q876" s="13"/>
      <c r="R876" s="13"/>
      <c r="S876" s="13"/>
      <c r="T876" s="13"/>
      <c r="U876" s="13"/>
      <c r="V876" s="13"/>
      <c r="W876" s="13"/>
      <c r="X876" s="13"/>
      <c r="Y876" s="13"/>
    </row>
    <row r="877">
      <c r="A877" s="11"/>
      <c r="B877" s="11"/>
      <c r="C877" s="13"/>
      <c r="D877" s="13"/>
      <c r="E877" s="13"/>
      <c r="F877" s="13"/>
      <c r="G877" s="13"/>
      <c r="H877" s="13"/>
      <c r="I877" s="13"/>
      <c r="J877" s="13"/>
      <c r="K877" s="13"/>
      <c r="L877" s="13"/>
      <c r="M877" s="13"/>
      <c r="N877" s="13"/>
      <c r="O877" s="13"/>
      <c r="P877" s="13"/>
      <c r="Q877" s="13"/>
      <c r="R877" s="13"/>
      <c r="S877" s="13"/>
      <c r="T877" s="13"/>
      <c r="U877" s="13"/>
      <c r="V877" s="13"/>
      <c r="W877" s="13"/>
      <c r="X877" s="13"/>
      <c r="Y877" s="13"/>
    </row>
    <row r="878">
      <c r="A878" s="11"/>
      <c r="B878" s="11"/>
      <c r="C878" s="13"/>
      <c r="D878" s="13"/>
      <c r="E878" s="13"/>
      <c r="F878" s="13"/>
      <c r="G878" s="13"/>
      <c r="H878" s="13"/>
      <c r="I878" s="13"/>
      <c r="J878" s="13"/>
      <c r="K878" s="13"/>
      <c r="L878" s="13"/>
      <c r="M878" s="13"/>
      <c r="N878" s="13"/>
      <c r="O878" s="13"/>
      <c r="P878" s="13"/>
      <c r="Q878" s="13"/>
      <c r="R878" s="13"/>
      <c r="S878" s="13"/>
      <c r="T878" s="13"/>
      <c r="U878" s="13"/>
      <c r="V878" s="13"/>
      <c r="W878" s="13"/>
      <c r="X878" s="13"/>
      <c r="Y878" s="13"/>
    </row>
    <row r="879">
      <c r="A879" s="11"/>
      <c r="B879" s="11"/>
      <c r="C879" s="13"/>
      <c r="D879" s="13"/>
      <c r="E879" s="13"/>
      <c r="F879" s="13"/>
      <c r="G879" s="13"/>
      <c r="H879" s="13"/>
      <c r="I879" s="13"/>
      <c r="J879" s="13"/>
      <c r="K879" s="13"/>
      <c r="L879" s="13"/>
      <c r="M879" s="13"/>
      <c r="N879" s="13"/>
      <c r="O879" s="13"/>
      <c r="P879" s="13"/>
      <c r="Q879" s="13"/>
      <c r="R879" s="13"/>
      <c r="S879" s="13"/>
      <c r="T879" s="13"/>
      <c r="U879" s="13"/>
      <c r="V879" s="13"/>
      <c r="W879" s="13"/>
      <c r="X879" s="13"/>
      <c r="Y879" s="13"/>
    </row>
    <row r="880">
      <c r="A880" s="11"/>
      <c r="B880" s="11"/>
      <c r="C880" s="13"/>
      <c r="D880" s="13"/>
      <c r="E880" s="13"/>
      <c r="F880" s="13"/>
      <c r="G880" s="13"/>
      <c r="H880" s="13"/>
      <c r="I880" s="13"/>
      <c r="J880" s="13"/>
      <c r="K880" s="13"/>
      <c r="L880" s="13"/>
      <c r="M880" s="13"/>
      <c r="N880" s="13"/>
      <c r="O880" s="13"/>
      <c r="P880" s="13"/>
      <c r="Q880" s="13"/>
      <c r="R880" s="13"/>
      <c r="S880" s="13"/>
      <c r="T880" s="13"/>
      <c r="U880" s="13"/>
      <c r="V880" s="13"/>
      <c r="W880" s="13"/>
      <c r="X880" s="13"/>
      <c r="Y880" s="13"/>
    </row>
    <row r="881">
      <c r="A881" s="11"/>
      <c r="B881" s="11"/>
      <c r="C881" s="13"/>
      <c r="D881" s="13"/>
      <c r="E881" s="13"/>
      <c r="F881" s="13"/>
      <c r="G881" s="13"/>
      <c r="H881" s="13"/>
      <c r="I881" s="13"/>
      <c r="J881" s="13"/>
      <c r="K881" s="13"/>
      <c r="L881" s="13"/>
      <c r="M881" s="13"/>
      <c r="N881" s="13"/>
      <c r="O881" s="13"/>
      <c r="P881" s="13"/>
      <c r="Q881" s="13"/>
      <c r="R881" s="13"/>
      <c r="S881" s="13"/>
      <c r="T881" s="13"/>
      <c r="U881" s="13"/>
      <c r="V881" s="13"/>
      <c r="W881" s="13"/>
      <c r="X881" s="13"/>
      <c r="Y881" s="13"/>
    </row>
    <row r="882">
      <c r="A882" s="11"/>
      <c r="B882" s="11"/>
      <c r="C882" s="13"/>
      <c r="D882" s="13"/>
      <c r="E882" s="13"/>
      <c r="F882" s="13"/>
      <c r="G882" s="13"/>
      <c r="H882" s="13"/>
      <c r="I882" s="13"/>
      <c r="J882" s="13"/>
      <c r="K882" s="13"/>
      <c r="L882" s="13"/>
      <c r="M882" s="13"/>
      <c r="N882" s="13"/>
      <c r="O882" s="13"/>
      <c r="P882" s="13"/>
      <c r="Q882" s="13"/>
      <c r="R882" s="13"/>
      <c r="S882" s="13"/>
      <c r="T882" s="13"/>
      <c r="U882" s="13"/>
      <c r="V882" s="13"/>
      <c r="W882" s="13"/>
      <c r="X882" s="13"/>
      <c r="Y882" s="13"/>
    </row>
    <row r="883">
      <c r="A883" s="11"/>
      <c r="B883" s="11"/>
      <c r="C883" s="13"/>
      <c r="D883" s="13"/>
      <c r="E883" s="13"/>
      <c r="F883" s="13"/>
      <c r="G883" s="13"/>
      <c r="H883" s="13"/>
      <c r="I883" s="13"/>
      <c r="J883" s="13"/>
      <c r="K883" s="13"/>
      <c r="L883" s="13"/>
      <c r="M883" s="13"/>
      <c r="N883" s="13"/>
      <c r="O883" s="13"/>
      <c r="P883" s="13"/>
      <c r="Q883" s="13"/>
      <c r="R883" s="13"/>
      <c r="S883" s="13"/>
      <c r="T883" s="13"/>
      <c r="U883" s="13"/>
      <c r="V883" s="13"/>
      <c r="W883" s="13"/>
      <c r="X883" s="13"/>
      <c r="Y883" s="13"/>
    </row>
    <row r="884">
      <c r="A884" s="11"/>
      <c r="B884" s="11"/>
      <c r="C884" s="13"/>
      <c r="D884" s="13"/>
      <c r="E884" s="13"/>
      <c r="F884" s="13"/>
      <c r="G884" s="13"/>
      <c r="H884" s="13"/>
      <c r="I884" s="13"/>
      <c r="J884" s="13"/>
      <c r="K884" s="13"/>
      <c r="L884" s="13"/>
      <c r="M884" s="13"/>
      <c r="N884" s="13"/>
      <c r="O884" s="13"/>
      <c r="P884" s="13"/>
      <c r="Q884" s="13"/>
      <c r="R884" s="13"/>
      <c r="S884" s="13"/>
      <c r="T884" s="13"/>
      <c r="U884" s="13"/>
      <c r="V884" s="13"/>
      <c r="W884" s="13"/>
      <c r="X884" s="13"/>
      <c r="Y884" s="13"/>
    </row>
    <row r="885">
      <c r="A885" s="11"/>
      <c r="B885" s="11"/>
      <c r="C885" s="13"/>
      <c r="D885" s="13"/>
      <c r="E885" s="13"/>
      <c r="F885" s="13"/>
      <c r="G885" s="13"/>
      <c r="H885" s="13"/>
      <c r="I885" s="13"/>
      <c r="J885" s="13"/>
      <c r="K885" s="13"/>
      <c r="L885" s="13"/>
      <c r="M885" s="13"/>
      <c r="N885" s="13"/>
      <c r="O885" s="13"/>
      <c r="P885" s="13"/>
      <c r="Q885" s="13"/>
      <c r="R885" s="13"/>
      <c r="S885" s="13"/>
      <c r="T885" s="13"/>
      <c r="U885" s="13"/>
      <c r="V885" s="13"/>
      <c r="W885" s="13"/>
      <c r="X885" s="13"/>
      <c r="Y885" s="13"/>
    </row>
    <row r="886">
      <c r="A886" s="11"/>
      <c r="B886" s="11"/>
      <c r="C886" s="13"/>
      <c r="D886" s="13"/>
      <c r="E886" s="13"/>
      <c r="F886" s="13"/>
      <c r="G886" s="13"/>
      <c r="H886" s="13"/>
      <c r="I886" s="13"/>
      <c r="J886" s="13"/>
      <c r="K886" s="13"/>
      <c r="L886" s="13"/>
      <c r="M886" s="13"/>
      <c r="N886" s="13"/>
      <c r="O886" s="13"/>
      <c r="P886" s="13"/>
      <c r="Q886" s="13"/>
      <c r="R886" s="13"/>
      <c r="S886" s="13"/>
      <c r="T886" s="13"/>
      <c r="U886" s="13"/>
      <c r="V886" s="13"/>
      <c r="W886" s="13"/>
      <c r="X886" s="13"/>
      <c r="Y886" s="13"/>
    </row>
    <row r="887">
      <c r="A887" s="11"/>
      <c r="B887" s="11"/>
      <c r="C887" s="13"/>
      <c r="D887" s="13"/>
      <c r="E887" s="13"/>
      <c r="F887" s="13"/>
      <c r="G887" s="13"/>
      <c r="H887" s="13"/>
      <c r="I887" s="13"/>
      <c r="J887" s="13"/>
      <c r="K887" s="13"/>
      <c r="L887" s="13"/>
      <c r="M887" s="13"/>
      <c r="N887" s="13"/>
      <c r="O887" s="13"/>
      <c r="P887" s="13"/>
      <c r="Q887" s="13"/>
      <c r="R887" s="13"/>
      <c r="S887" s="13"/>
      <c r="T887" s="13"/>
      <c r="U887" s="13"/>
      <c r="V887" s="13"/>
      <c r="W887" s="13"/>
      <c r="X887" s="13"/>
      <c r="Y887" s="13"/>
    </row>
    <row r="888">
      <c r="A888" s="11"/>
      <c r="B888" s="11"/>
      <c r="C888" s="13"/>
      <c r="D888" s="13"/>
      <c r="E888" s="13"/>
      <c r="F888" s="13"/>
      <c r="G888" s="13"/>
      <c r="H888" s="13"/>
      <c r="I888" s="13"/>
      <c r="J888" s="13"/>
      <c r="K888" s="13"/>
      <c r="L888" s="13"/>
      <c r="M888" s="13"/>
      <c r="N888" s="13"/>
      <c r="O888" s="13"/>
      <c r="P888" s="13"/>
      <c r="Q888" s="13"/>
      <c r="R888" s="13"/>
      <c r="S888" s="13"/>
      <c r="T888" s="13"/>
      <c r="U888" s="13"/>
      <c r="V888" s="13"/>
      <c r="W888" s="13"/>
      <c r="X888" s="13"/>
      <c r="Y888" s="13"/>
    </row>
    <row r="889">
      <c r="A889" s="11"/>
      <c r="B889" s="11"/>
      <c r="C889" s="13"/>
      <c r="D889" s="13"/>
      <c r="E889" s="13"/>
      <c r="F889" s="13"/>
      <c r="G889" s="13"/>
      <c r="H889" s="13"/>
      <c r="I889" s="13"/>
      <c r="J889" s="13"/>
      <c r="K889" s="13"/>
      <c r="L889" s="13"/>
      <c r="M889" s="13"/>
      <c r="N889" s="13"/>
      <c r="O889" s="13"/>
      <c r="P889" s="13"/>
      <c r="Q889" s="13"/>
      <c r="R889" s="13"/>
      <c r="S889" s="13"/>
      <c r="T889" s="13"/>
      <c r="U889" s="13"/>
      <c r="V889" s="13"/>
      <c r="W889" s="13"/>
      <c r="X889" s="13"/>
      <c r="Y889" s="13"/>
    </row>
    <row r="890">
      <c r="A890" s="11"/>
      <c r="B890" s="11"/>
      <c r="C890" s="13"/>
      <c r="D890" s="13"/>
      <c r="E890" s="13"/>
      <c r="F890" s="13"/>
      <c r="G890" s="13"/>
      <c r="H890" s="13"/>
      <c r="I890" s="13"/>
      <c r="J890" s="13"/>
      <c r="K890" s="13"/>
      <c r="L890" s="13"/>
      <c r="M890" s="13"/>
      <c r="N890" s="13"/>
      <c r="O890" s="13"/>
      <c r="P890" s="13"/>
      <c r="Q890" s="13"/>
      <c r="R890" s="13"/>
      <c r="S890" s="13"/>
      <c r="T890" s="13"/>
      <c r="U890" s="13"/>
      <c r="V890" s="13"/>
      <c r="W890" s="13"/>
      <c r="X890" s="13"/>
      <c r="Y890" s="13"/>
    </row>
    <row r="891">
      <c r="A891" s="11"/>
      <c r="B891" s="11"/>
      <c r="C891" s="13"/>
      <c r="D891" s="13"/>
      <c r="E891" s="13"/>
      <c r="F891" s="13"/>
      <c r="G891" s="13"/>
      <c r="H891" s="13"/>
      <c r="I891" s="13"/>
      <c r="J891" s="13"/>
      <c r="K891" s="13"/>
      <c r="L891" s="13"/>
      <c r="M891" s="13"/>
      <c r="N891" s="13"/>
      <c r="O891" s="13"/>
      <c r="P891" s="13"/>
      <c r="Q891" s="13"/>
      <c r="R891" s="13"/>
      <c r="S891" s="13"/>
      <c r="T891" s="13"/>
      <c r="U891" s="13"/>
      <c r="V891" s="13"/>
      <c r="W891" s="13"/>
      <c r="X891" s="13"/>
      <c r="Y891" s="13"/>
    </row>
    <row r="892">
      <c r="A892" s="11"/>
      <c r="B892" s="11"/>
      <c r="C892" s="13"/>
      <c r="D892" s="13"/>
      <c r="E892" s="13"/>
      <c r="F892" s="13"/>
      <c r="G892" s="13"/>
      <c r="H892" s="13"/>
      <c r="I892" s="13"/>
      <c r="J892" s="13"/>
      <c r="K892" s="13"/>
      <c r="L892" s="13"/>
      <c r="M892" s="13"/>
      <c r="N892" s="13"/>
      <c r="O892" s="13"/>
      <c r="P892" s="13"/>
      <c r="Q892" s="13"/>
      <c r="R892" s="13"/>
      <c r="S892" s="13"/>
      <c r="T892" s="13"/>
      <c r="U892" s="13"/>
      <c r="V892" s="13"/>
      <c r="W892" s="13"/>
      <c r="X892" s="13"/>
      <c r="Y892" s="13"/>
    </row>
    <row r="893">
      <c r="A893" s="11"/>
      <c r="B893" s="11"/>
      <c r="C893" s="13"/>
      <c r="D893" s="13"/>
      <c r="E893" s="13"/>
      <c r="F893" s="13"/>
      <c r="G893" s="13"/>
      <c r="H893" s="13"/>
      <c r="I893" s="13"/>
      <c r="J893" s="13"/>
      <c r="K893" s="13"/>
      <c r="L893" s="13"/>
      <c r="M893" s="13"/>
      <c r="N893" s="13"/>
      <c r="O893" s="13"/>
      <c r="P893" s="13"/>
      <c r="Q893" s="13"/>
      <c r="R893" s="13"/>
      <c r="S893" s="13"/>
      <c r="T893" s="13"/>
      <c r="U893" s="13"/>
      <c r="V893" s="13"/>
      <c r="W893" s="13"/>
      <c r="X893" s="13"/>
      <c r="Y893" s="13"/>
    </row>
    <row r="894">
      <c r="A894" s="11"/>
      <c r="B894" s="11"/>
      <c r="C894" s="13"/>
      <c r="D894" s="13"/>
      <c r="E894" s="13"/>
      <c r="F894" s="13"/>
      <c r="G894" s="13"/>
      <c r="H894" s="13"/>
      <c r="I894" s="13"/>
      <c r="J894" s="13"/>
      <c r="K894" s="13"/>
      <c r="L894" s="13"/>
      <c r="M894" s="13"/>
      <c r="N894" s="13"/>
      <c r="O894" s="13"/>
      <c r="P894" s="13"/>
      <c r="Q894" s="13"/>
      <c r="R894" s="13"/>
      <c r="S894" s="13"/>
      <c r="T894" s="13"/>
      <c r="U894" s="13"/>
      <c r="V894" s="13"/>
      <c r="W894" s="13"/>
      <c r="X894" s="13"/>
      <c r="Y894" s="13"/>
    </row>
    <row r="895">
      <c r="A895" s="11"/>
      <c r="B895" s="11"/>
      <c r="C895" s="13"/>
      <c r="D895" s="13"/>
      <c r="E895" s="13"/>
      <c r="F895" s="13"/>
      <c r="G895" s="13"/>
      <c r="H895" s="13"/>
      <c r="I895" s="13"/>
      <c r="J895" s="13"/>
      <c r="K895" s="13"/>
      <c r="L895" s="13"/>
      <c r="M895" s="13"/>
      <c r="N895" s="13"/>
      <c r="O895" s="13"/>
      <c r="P895" s="13"/>
      <c r="Q895" s="13"/>
      <c r="R895" s="13"/>
      <c r="S895" s="13"/>
      <c r="T895" s="13"/>
      <c r="U895" s="13"/>
      <c r="V895" s="13"/>
      <c r="W895" s="13"/>
      <c r="X895" s="13"/>
      <c r="Y895" s="13"/>
    </row>
    <row r="896">
      <c r="A896" s="11"/>
      <c r="B896" s="11"/>
      <c r="C896" s="13"/>
      <c r="D896" s="13"/>
      <c r="E896" s="13"/>
      <c r="F896" s="13"/>
      <c r="G896" s="13"/>
      <c r="H896" s="13"/>
      <c r="I896" s="13"/>
      <c r="J896" s="13"/>
      <c r="K896" s="13"/>
      <c r="L896" s="13"/>
      <c r="M896" s="13"/>
      <c r="N896" s="13"/>
      <c r="O896" s="13"/>
      <c r="P896" s="13"/>
      <c r="Q896" s="13"/>
      <c r="R896" s="13"/>
      <c r="S896" s="13"/>
      <c r="T896" s="13"/>
      <c r="U896" s="13"/>
      <c r="V896" s="13"/>
      <c r="W896" s="13"/>
      <c r="X896" s="13"/>
      <c r="Y896" s="13"/>
    </row>
    <row r="897">
      <c r="A897" s="11"/>
      <c r="B897" s="11"/>
      <c r="C897" s="13"/>
      <c r="D897" s="13"/>
      <c r="E897" s="13"/>
      <c r="F897" s="13"/>
      <c r="G897" s="13"/>
      <c r="H897" s="13"/>
      <c r="I897" s="13"/>
      <c r="J897" s="13"/>
      <c r="K897" s="13"/>
      <c r="L897" s="13"/>
      <c r="M897" s="13"/>
      <c r="N897" s="13"/>
      <c r="O897" s="13"/>
      <c r="P897" s="13"/>
      <c r="Q897" s="13"/>
      <c r="R897" s="13"/>
      <c r="S897" s="13"/>
      <c r="T897" s="13"/>
      <c r="U897" s="13"/>
      <c r="V897" s="13"/>
      <c r="W897" s="13"/>
      <c r="X897" s="13"/>
      <c r="Y897" s="13"/>
    </row>
    <row r="898">
      <c r="A898" s="11"/>
      <c r="B898" s="11"/>
      <c r="C898" s="13"/>
      <c r="D898" s="13"/>
      <c r="E898" s="13"/>
      <c r="F898" s="13"/>
      <c r="G898" s="13"/>
      <c r="H898" s="13"/>
      <c r="I898" s="13"/>
      <c r="J898" s="13"/>
      <c r="K898" s="13"/>
      <c r="L898" s="13"/>
      <c r="M898" s="13"/>
      <c r="N898" s="13"/>
      <c r="O898" s="13"/>
      <c r="P898" s="13"/>
      <c r="Q898" s="13"/>
      <c r="R898" s="13"/>
      <c r="S898" s="13"/>
      <c r="T898" s="13"/>
      <c r="U898" s="13"/>
      <c r="V898" s="13"/>
      <c r="W898" s="13"/>
      <c r="X898" s="13"/>
      <c r="Y898" s="13"/>
    </row>
    <row r="899">
      <c r="A899" s="11"/>
      <c r="B899" s="11"/>
      <c r="C899" s="13"/>
      <c r="D899" s="13"/>
      <c r="E899" s="13"/>
      <c r="F899" s="13"/>
      <c r="G899" s="13"/>
      <c r="H899" s="13"/>
      <c r="I899" s="13"/>
      <c r="J899" s="13"/>
      <c r="K899" s="13"/>
      <c r="L899" s="13"/>
      <c r="M899" s="13"/>
      <c r="N899" s="13"/>
      <c r="O899" s="13"/>
      <c r="P899" s="13"/>
      <c r="Q899" s="13"/>
      <c r="R899" s="13"/>
      <c r="S899" s="13"/>
      <c r="T899" s="13"/>
      <c r="U899" s="13"/>
      <c r="V899" s="13"/>
      <c r="W899" s="13"/>
      <c r="X899" s="13"/>
      <c r="Y899" s="13"/>
    </row>
    <row r="900">
      <c r="A900" s="11"/>
      <c r="B900" s="11"/>
      <c r="C900" s="13"/>
      <c r="D900" s="13"/>
      <c r="E900" s="13"/>
      <c r="F900" s="13"/>
      <c r="G900" s="13"/>
      <c r="H900" s="13"/>
      <c r="I900" s="13"/>
      <c r="J900" s="13"/>
      <c r="K900" s="13"/>
      <c r="L900" s="13"/>
      <c r="M900" s="13"/>
      <c r="N900" s="13"/>
      <c r="O900" s="13"/>
      <c r="P900" s="13"/>
      <c r="Q900" s="13"/>
      <c r="R900" s="13"/>
      <c r="S900" s="13"/>
      <c r="T900" s="13"/>
      <c r="U900" s="13"/>
      <c r="V900" s="13"/>
      <c r="W900" s="13"/>
      <c r="X900" s="13"/>
      <c r="Y900" s="13"/>
    </row>
    <row r="901">
      <c r="A901" s="11"/>
      <c r="B901" s="11"/>
      <c r="C901" s="13"/>
      <c r="D901" s="13"/>
      <c r="E901" s="13"/>
      <c r="F901" s="13"/>
      <c r="G901" s="13"/>
      <c r="H901" s="13"/>
      <c r="I901" s="13"/>
      <c r="J901" s="13"/>
      <c r="K901" s="13"/>
      <c r="L901" s="13"/>
      <c r="M901" s="13"/>
      <c r="N901" s="13"/>
      <c r="O901" s="13"/>
      <c r="P901" s="13"/>
      <c r="Q901" s="13"/>
      <c r="R901" s="13"/>
      <c r="S901" s="13"/>
      <c r="T901" s="13"/>
      <c r="U901" s="13"/>
      <c r="V901" s="13"/>
      <c r="W901" s="13"/>
      <c r="X901" s="13"/>
      <c r="Y901" s="13"/>
    </row>
    <row r="902">
      <c r="A902" s="11"/>
      <c r="B902" s="11"/>
      <c r="C902" s="13"/>
      <c r="D902" s="13"/>
      <c r="E902" s="13"/>
      <c r="F902" s="13"/>
      <c r="G902" s="13"/>
      <c r="H902" s="13"/>
      <c r="I902" s="13"/>
      <c r="J902" s="13"/>
      <c r="K902" s="13"/>
      <c r="L902" s="13"/>
      <c r="M902" s="13"/>
      <c r="N902" s="13"/>
      <c r="O902" s="13"/>
      <c r="P902" s="13"/>
      <c r="Q902" s="13"/>
      <c r="R902" s="13"/>
      <c r="S902" s="13"/>
      <c r="T902" s="13"/>
      <c r="U902" s="13"/>
      <c r="V902" s="13"/>
      <c r="W902" s="13"/>
      <c r="X902" s="13"/>
      <c r="Y902" s="13"/>
    </row>
    <row r="903">
      <c r="A903" s="11"/>
      <c r="B903" s="11"/>
      <c r="C903" s="13"/>
      <c r="D903" s="13"/>
      <c r="E903" s="13"/>
      <c r="F903" s="13"/>
      <c r="G903" s="13"/>
      <c r="H903" s="13"/>
      <c r="I903" s="13"/>
      <c r="J903" s="13"/>
      <c r="K903" s="13"/>
      <c r="L903" s="13"/>
      <c r="M903" s="13"/>
      <c r="N903" s="13"/>
      <c r="O903" s="13"/>
      <c r="P903" s="13"/>
      <c r="Q903" s="13"/>
      <c r="R903" s="13"/>
      <c r="S903" s="13"/>
      <c r="T903" s="13"/>
      <c r="U903" s="13"/>
      <c r="V903" s="13"/>
      <c r="W903" s="13"/>
      <c r="X903" s="13"/>
      <c r="Y903" s="13"/>
    </row>
    <row r="904">
      <c r="A904" s="11"/>
      <c r="B904" s="11"/>
      <c r="C904" s="13"/>
      <c r="D904" s="13"/>
      <c r="E904" s="13"/>
      <c r="F904" s="13"/>
      <c r="G904" s="13"/>
      <c r="H904" s="13"/>
      <c r="I904" s="13"/>
      <c r="J904" s="13"/>
      <c r="K904" s="13"/>
      <c r="L904" s="13"/>
      <c r="M904" s="13"/>
      <c r="N904" s="13"/>
      <c r="O904" s="13"/>
      <c r="P904" s="13"/>
      <c r="Q904" s="13"/>
      <c r="R904" s="13"/>
      <c r="S904" s="13"/>
      <c r="T904" s="13"/>
      <c r="U904" s="13"/>
      <c r="V904" s="13"/>
      <c r="W904" s="13"/>
      <c r="X904" s="13"/>
      <c r="Y904" s="13"/>
    </row>
    <row r="905">
      <c r="A905" s="11"/>
      <c r="B905" s="11"/>
      <c r="C905" s="13"/>
      <c r="D905" s="13"/>
      <c r="E905" s="13"/>
      <c r="F905" s="13"/>
      <c r="G905" s="13"/>
      <c r="H905" s="13"/>
      <c r="I905" s="13"/>
      <c r="J905" s="13"/>
      <c r="K905" s="13"/>
      <c r="L905" s="13"/>
      <c r="M905" s="13"/>
      <c r="N905" s="13"/>
      <c r="O905" s="13"/>
      <c r="P905" s="13"/>
      <c r="Q905" s="13"/>
      <c r="R905" s="13"/>
      <c r="S905" s="13"/>
      <c r="T905" s="13"/>
      <c r="U905" s="13"/>
      <c r="V905" s="13"/>
      <c r="W905" s="13"/>
      <c r="X905" s="13"/>
      <c r="Y905" s="13"/>
    </row>
    <row r="906">
      <c r="A906" s="11"/>
      <c r="B906" s="11"/>
      <c r="C906" s="13"/>
      <c r="D906" s="13"/>
      <c r="E906" s="13"/>
      <c r="F906" s="13"/>
      <c r="G906" s="13"/>
      <c r="H906" s="13"/>
      <c r="I906" s="13"/>
      <c r="J906" s="13"/>
      <c r="K906" s="13"/>
      <c r="L906" s="13"/>
      <c r="M906" s="13"/>
      <c r="N906" s="13"/>
      <c r="O906" s="13"/>
      <c r="P906" s="13"/>
      <c r="Q906" s="13"/>
      <c r="R906" s="13"/>
      <c r="S906" s="13"/>
      <c r="T906" s="13"/>
      <c r="U906" s="13"/>
      <c r="V906" s="13"/>
      <c r="W906" s="13"/>
      <c r="X906" s="13"/>
      <c r="Y906" s="13"/>
    </row>
    <row r="907">
      <c r="A907" s="11"/>
      <c r="B907" s="11"/>
      <c r="C907" s="13"/>
      <c r="D907" s="13"/>
      <c r="E907" s="13"/>
      <c r="F907" s="13"/>
      <c r="G907" s="13"/>
      <c r="H907" s="13"/>
      <c r="I907" s="13"/>
      <c r="J907" s="13"/>
      <c r="K907" s="13"/>
      <c r="L907" s="13"/>
      <c r="M907" s="13"/>
      <c r="N907" s="13"/>
      <c r="O907" s="13"/>
      <c r="P907" s="13"/>
      <c r="Q907" s="13"/>
      <c r="R907" s="13"/>
      <c r="S907" s="13"/>
      <c r="T907" s="13"/>
      <c r="U907" s="13"/>
      <c r="V907" s="13"/>
      <c r="W907" s="13"/>
      <c r="X907" s="13"/>
      <c r="Y907" s="13"/>
    </row>
    <row r="908">
      <c r="A908" s="11"/>
      <c r="B908" s="11"/>
      <c r="C908" s="13"/>
      <c r="D908" s="13"/>
      <c r="E908" s="13"/>
      <c r="F908" s="13"/>
      <c r="G908" s="13"/>
      <c r="H908" s="13"/>
      <c r="I908" s="13"/>
      <c r="J908" s="13"/>
      <c r="K908" s="13"/>
      <c r="L908" s="13"/>
      <c r="M908" s="13"/>
      <c r="N908" s="13"/>
      <c r="O908" s="13"/>
      <c r="P908" s="13"/>
      <c r="Q908" s="13"/>
      <c r="R908" s="13"/>
      <c r="S908" s="13"/>
      <c r="T908" s="13"/>
      <c r="U908" s="13"/>
      <c r="V908" s="13"/>
      <c r="W908" s="13"/>
      <c r="X908" s="13"/>
      <c r="Y908" s="13"/>
    </row>
    <row r="909">
      <c r="A909" s="11"/>
      <c r="B909" s="11"/>
      <c r="C909" s="13"/>
      <c r="D909" s="13"/>
      <c r="E909" s="13"/>
      <c r="F909" s="13"/>
      <c r="G909" s="13"/>
      <c r="H909" s="13"/>
      <c r="I909" s="13"/>
      <c r="J909" s="13"/>
      <c r="K909" s="13"/>
      <c r="L909" s="13"/>
      <c r="M909" s="13"/>
      <c r="N909" s="13"/>
      <c r="O909" s="13"/>
      <c r="P909" s="13"/>
      <c r="Q909" s="13"/>
      <c r="R909" s="13"/>
      <c r="S909" s="13"/>
      <c r="T909" s="13"/>
      <c r="U909" s="13"/>
      <c r="V909" s="13"/>
      <c r="W909" s="13"/>
      <c r="X909" s="13"/>
      <c r="Y909" s="13"/>
    </row>
    <row r="910">
      <c r="A910" s="11"/>
      <c r="B910" s="11"/>
      <c r="C910" s="13"/>
      <c r="D910" s="13"/>
      <c r="E910" s="13"/>
      <c r="F910" s="13"/>
      <c r="G910" s="13"/>
      <c r="H910" s="13"/>
      <c r="I910" s="13"/>
      <c r="J910" s="13"/>
      <c r="K910" s="13"/>
      <c r="L910" s="13"/>
      <c r="M910" s="13"/>
      <c r="N910" s="13"/>
      <c r="O910" s="13"/>
      <c r="P910" s="13"/>
      <c r="Q910" s="13"/>
      <c r="R910" s="13"/>
      <c r="S910" s="13"/>
      <c r="T910" s="13"/>
      <c r="U910" s="13"/>
      <c r="V910" s="13"/>
      <c r="W910" s="13"/>
      <c r="X910" s="13"/>
      <c r="Y910" s="13"/>
    </row>
    <row r="911">
      <c r="A911" s="11"/>
      <c r="B911" s="11"/>
      <c r="C911" s="13"/>
      <c r="D911" s="13"/>
      <c r="E911" s="13"/>
      <c r="F911" s="13"/>
      <c r="G911" s="13"/>
      <c r="H911" s="13"/>
      <c r="I911" s="13"/>
      <c r="J911" s="13"/>
      <c r="K911" s="13"/>
      <c r="L911" s="13"/>
      <c r="M911" s="13"/>
      <c r="N911" s="13"/>
      <c r="O911" s="13"/>
      <c r="P911" s="13"/>
      <c r="Q911" s="13"/>
      <c r="R911" s="13"/>
      <c r="S911" s="13"/>
      <c r="T911" s="13"/>
      <c r="U911" s="13"/>
      <c r="V911" s="13"/>
      <c r="W911" s="13"/>
      <c r="X911" s="13"/>
      <c r="Y911" s="13"/>
    </row>
    <row r="912">
      <c r="A912" s="11"/>
      <c r="B912" s="11"/>
      <c r="C912" s="13"/>
      <c r="D912" s="13"/>
      <c r="E912" s="13"/>
      <c r="F912" s="13"/>
      <c r="G912" s="13"/>
      <c r="H912" s="13"/>
      <c r="I912" s="13"/>
      <c r="J912" s="13"/>
      <c r="K912" s="13"/>
      <c r="L912" s="13"/>
      <c r="M912" s="13"/>
      <c r="N912" s="13"/>
      <c r="O912" s="13"/>
      <c r="P912" s="13"/>
      <c r="Q912" s="13"/>
      <c r="R912" s="13"/>
      <c r="S912" s="13"/>
      <c r="T912" s="13"/>
      <c r="U912" s="13"/>
      <c r="V912" s="13"/>
      <c r="W912" s="13"/>
      <c r="X912" s="13"/>
      <c r="Y912" s="13"/>
    </row>
    <row r="913">
      <c r="A913" s="11"/>
      <c r="B913" s="11"/>
      <c r="C913" s="13"/>
      <c r="D913" s="13"/>
      <c r="E913" s="13"/>
      <c r="F913" s="13"/>
      <c r="G913" s="13"/>
      <c r="H913" s="13"/>
      <c r="I913" s="13"/>
      <c r="J913" s="13"/>
      <c r="K913" s="13"/>
      <c r="L913" s="13"/>
      <c r="M913" s="13"/>
      <c r="N913" s="13"/>
      <c r="O913" s="13"/>
      <c r="P913" s="13"/>
      <c r="Q913" s="13"/>
      <c r="R913" s="13"/>
      <c r="S913" s="13"/>
      <c r="T913" s="13"/>
      <c r="U913" s="13"/>
      <c r="V913" s="13"/>
      <c r="W913" s="13"/>
      <c r="X913" s="13"/>
      <c r="Y913" s="13"/>
    </row>
    <row r="914">
      <c r="A914" s="11"/>
      <c r="B914" s="11"/>
      <c r="C914" s="13"/>
      <c r="D914" s="13"/>
      <c r="E914" s="13"/>
      <c r="F914" s="13"/>
      <c r="G914" s="13"/>
      <c r="H914" s="13"/>
      <c r="I914" s="13"/>
      <c r="J914" s="13"/>
      <c r="K914" s="13"/>
      <c r="L914" s="13"/>
      <c r="M914" s="13"/>
      <c r="N914" s="13"/>
      <c r="O914" s="13"/>
      <c r="P914" s="13"/>
      <c r="Q914" s="13"/>
      <c r="R914" s="13"/>
      <c r="S914" s="13"/>
      <c r="T914" s="13"/>
      <c r="U914" s="13"/>
      <c r="V914" s="13"/>
      <c r="W914" s="13"/>
      <c r="X914" s="13"/>
      <c r="Y914" s="13"/>
    </row>
    <row r="915">
      <c r="A915" s="11"/>
      <c r="B915" s="11"/>
      <c r="C915" s="13"/>
      <c r="D915" s="13"/>
      <c r="E915" s="13"/>
      <c r="F915" s="13"/>
      <c r="G915" s="13"/>
      <c r="H915" s="13"/>
      <c r="I915" s="13"/>
      <c r="J915" s="13"/>
      <c r="K915" s="13"/>
      <c r="L915" s="13"/>
      <c r="M915" s="13"/>
      <c r="N915" s="13"/>
      <c r="O915" s="13"/>
      <c r="P915" s="13"/>
      <c r="Q915" s="13"/>
      <c r="R915" s="13"/>
      <c r="S915" s="13"/>
      <c r="T915" s="13"/>
      <c r="U915" s="13"/>
      <c r="V915" s="13"/>
      <c r="W915" s="13"/>
      <c r="X915" s="13"/>
      <c r="Y915" s="13"/>
    </row>
    <row r="916">
      <c r="A916" s="11"/>
      <c r="B916" s="11"/>
      <c r="C916" s="13"/>
      <c r="D916" s="13"/>
      <c r="E916" s="13"/>
      <c r="F916" s="13"/>
      <c r="G916" s="13"/>
      <c r="H916" s="13"/>
      <c r="I916" s="13"/>
      <c r="J916" s="13"/>
      <c r="K916" s="13"/>
      <c r="L916" s="13"/>
      <c r="M916" s="13"/>
      <c r="N916" s="13"/>
      <c r="O916" s="13"/>
      <c r="P916" s="13"/>
      <c r="Q916" s="13"/>
      <c r="R916" s="13"/>
      <c r="S916" s="13"/>
      <c r="T916" s="13"/>
      <c r="U916" s="13"/>
      <c r="V916" s="13"/>
      <c r="W916" s="13"/>
      <c r="X916" s="13"/>
      <c r="Y916" s="13"/>
    </row>
    <row r="917">
      <c r="A917" s="11"/>
      <c r="B917" s="11"/>
      <c r="C917" s="13"/>
      <c r="D917" s="13"/>
      <c r="E917" s="13"/>
      <c r="F917" s="13"/>
      <c r="G917" s="13"/>
      <c r="H917" s="13"/>
      <c r="I917" s="13"/>
      <c r="J917" s="13"/>
      <c r="K917" s="13"/>
      <c r="L917" s="13"/>
      <c r="M917" s="13"/>
      <c r="N917" s="13"/>
      <c r="O917" s="13"/>
      <c r="P917" s="13"/>
      <c r="Q917" s="13"/>
      <c r="R917" s="13"/>
      <c r="S917" s="13"/>
      <c r="T917" s="13"/>
      <c r="U917" s="13"/>
      <c r="V917" s="13"/>
      <c r="W917" s="13"/>
      <c r="X917" s="13"/>
      <c r="Y917" s="13"/>
    </row>
    <row r="918">
      <c r="A918" s="11"/>
      <c r="B918" s="11"/>
      <c r="C918" s="13"/>
      <c r="D918" s="13"/>
      <c r="E918" s="13"/>
      <c r="F918" s="13"/>
      <c r="G918" s="13"/>
      <c r="H918" s="13"/>
      <c r="I918" s="13"/>
      <c r="J918" s="13"/>
      <c r="K918" s="13"/>
      <c r="L918" s="13"/>
      <c r="M918" s="13"/>
      <c r="N918" s="13"/>
      <c r="O918" s="13"/>
      <c r="P918" s="13"/>
      <c r="Q918" s="13"/>
      <c r="R918" s="13"/>
      <c r="S918" s="13"/>
      <c r="T918" s="13"/>
      <c r="U918" s="13"/>
      <c r="V918" s="13"/>
      <c r="W918" s="13"/>
      <c r="X918" s="13"/>
      <c r="Y918" s="13"/>
    </row>
    <row r="919">
      <c r="A919" s="11"/>
      <c r="B919" s="11"/>
      <c r="C919" s="13"/>
      <c r="D919" s="13"/>
      <c r="E919" s="13"/>
      <c r="F919" s="13"/>
      <c r="G919" s="13"/>
      <c r="H919" s="13"/>
      <c r="I919" s="13"/>
      <c r="J919" s="13"/>
      <c r="K919" s="13"/>
      <c r="L919" s="13"/>
      <c r="M919" s="13"/>
      <c r="N919" s="13"/>
      <c r="O919" s="13"/>
      <c r="P919" s="13"/>
      <c r="Q919" s="13"/>
      <c r="R919" s="13"/>
      <c r="S919" s="13"/>
      <c r="T919" s="13"/>
      <c r="U919" s="13"/>
      <c r="V919" s="13"/>
      <c r="W919" s="13"/>
      <c r="X919" s="13"/>
      <c r="Y919" s="13"/>
    </row>
    <row r="920">
      <c r="A920" s="11"/>
      <c r="B920" s="11"/>
      <c r="C920" s="13"/>
      <c r="D920" s="13"/>
      <c r="E920" s="13"/>
      <c r="F920" s="13"/>
      <c r="G920" s="13"/>
      <c r="H920" s="13"/>
      <c r="I920" s="13"/>
      <c r="J920" s="13"/>
      <c r="K920" s="13"/>
      <c r="L920" s="13"/>
      <c r="M920" s="13"/>
      <c r="N920" s="13"/>
      <c r="O920" s="13"/>
      <c r="P920" s="13"/>
      <c r="Q920" s="13"/>
      <c r="R920" s="13"/>
      <c r="S920" s="13"/>
      <c r="T920" s="13"/>
      <c r="U920" s="13"/>
      <c r="V920" s="13"/>
      <c r="W920" s="13"/>
      <c r="X920" s="13"/>
      <c r="Y920" s="13"/>
    </row>
    <row r="921">
      <c r="A921" s="11"/>
      <c r="B921" s="11"/>
      <c r="C921" s="13"/>
      <c r="D921" s="13"/>
      <c r="E921" s="13"/>
      <c r="F921" s="13"/>
      <c r="G921" s="13"/>
      <c r="H921" s="13"/>
      <c r="I921" s="13"/>
      <c r="J921" s="13"/>
      <c r="K921" s="13"/>
      <c r="L921" s="13"/>
      <c r="M921" s="13"/>
      <c r="N921" s="13"/>
      <c r="O921" s="13"/>
      <c r="P921" s="13"/>
      <c r="Q921" s="13"/>
      <c r="R921" s="13"/>
      <c r="S921" s="13"/>
      <c r="T921" s="13"/>
      <c r="U921" s="13"/>
      <c r="V921" s="13"/>
      <c r="W921" s="13"/>
      <c r="X921" s="13"/>
      <c r="Y921" s="13"/>
    </row>
    <row r="922">
      <c r="A922" s="11"/>
      <c r="B922" s="11"/>
      <c r="C922" s="13"/>
      <c r="D922" s="13"/>
      <c r="E922" s="13"/>
      <c r="F922" s="13"/>
      <c r="G922" s="13"/>
      <c r="H922" s="13"/>
      <c r="I922" s="13"/>
      <c r="J922" s="13"/>
      <c r="K922" s="13"/>
      <c r="L922" s="13"/>
      <c r="M922" s="13"/>
      <c r="N922" s="13"/>
      <c r="O922" s="13"/>
      <c r="P922" s="13"/>
      <c r="Q922" s="13"/>
      <c r="R922" s="13"/>
      <c r="S922" s="13"/>
      <c r="T922" s="13"/>
      <c r="U922" s="13"/>
      <c r="V922" s="13"/>
      <c r="W922" s="13"/>
      <c r="X922" s="13"/>
      <c r="Y922" s="13"/>
    </row>
    <row r="923">
      <c r="A923" s="11"/>
      <c r="B923" s="11"/>
      <c r="C923" s="13"/>
      <c r="D923" s="13"/>
      <c r="E923" s="13"/>
      <c r="F923" s="13"/>
      <c r="G923" s="13"/>
      <c r="H923" s="13"/>
      <c r="I923" s="13"/>
      <c r="J923" s="13"/>
      <c r="K923" s="13"/>
      <c r="L923" s="13"/>
      <c r="M923" s="13"/>
      <c r="N923" s="13"/>
      <c r="O923" s="13"/>
      <c r="P923" s="13"/>
      <c r="Q923" s="13"/>
      <c r="R923" s="13"/>
      <c r="S923" s="13"/>
      <c r="T923" s="13"/>
      <c r="U923" s="13"/>
      <c r="V923" s="13"/>
      <c r="W923" s="13"/>
      <c r="X923" s="13"/>
      <c r="Y923" s="13"/>
    </row>
    <row r="924">
      <c r="A924" s="11"/>
      <c r="B924" s="11"/>
      <c r="C924" s="13"/>
      <c r="D924" s="13"/>
      <c r="E924" s="13"/>
      <c r="F924" s="13"/>
      <c r="G924" s="13"/>
      <c r="H924" s="13"/>
      <c r="I924" s="13"/>
      <c r="J924" s="13"/>
      <c r="K924" s="13"/>
      <c r="L924" s="13"/>
      <c r="M924" s="13"/>
      <c r="N924" s="13"/>
      <c r="O924" s="13"/>
      <c r="P924" s="13"/>
      <c r="Q924" s="13"/>
      <c r="R924" s="13"/>
      <c r="S924" s="13"/>
      <c r="T924" s="13"/>
      <c r="U924" s="13"/>
      <c r="V924" s="13"/>
      <c r="W924" s="13"/>
      <c r="X924" s="13"/>
      <c r="Y924" s="13"/>
    </row>
    <row r="925">
      <c r="A925" s="11"/>
      <c r="B925" s="11"/>
      <c r="C925" s="13"/>
      <c r="D925" s="13"/>
      <c r="E925" s="13"/>
      <c r="F925" s="13"/>
      <c r="G925" s="13"/>
      <c r="H925" s="13"/>
      <c r="I925" s="13"/>
      <c r="J925" s="13"/>
      <c r="K925" s="13"/>
      <c r="L925" s="13"/>
      <c r="M925" s="13"/>
      <c r="N925" s="13"/>
      <c r="O925" s="13"/>
      <c r="P925" s="13"/>
      <c r="Q925" s="13"/>
      <c r="R925" s="13"/>
      <c r="S925" s="13"/>
      <c r="T925" s="13"/>
      <c r="U925" s="13"/>
      <c r="V925" s="13"/>
      <c r="W925" s="13"/>
      <c r="X925" s="13"/>
      <c r="Y925" s="13"/>
    </row>
    <row r="926">
      <c r="A926" s="11"/>
      <c r="B926" s="11"/>
      <c r="C926" s="13"/>
      <c r="D926" s="13"/>
      <c r="E926" s="13"/>
      <c r="F926" s="13"/>
      <c r="G926" s="13"/>
      <c r="H926" s="13"/>
      <c r="I926" s="13"/>
      <c r="J926" s="13"/>
      <c r="K926" s="13"/>
      <c r="L926" s="13"/>
      <c r="M926" s="13"/>
      <c r="N926" s="13"/>
      <c r="O926" s="13"/>
      <c r="P926" s="13"/>
      <c r="Q926" s="13"/>
      <c r="R926" s="13"/>
      <c r="S926" s="13"/>
      <c r="T926" s="13"/>
      <c r="U926" s="13"/>
      <c r="V926" s="13"/>
      <c r="W926" s="13"/>
      <c r="X926" s="13"/>
      <c r="Y926" s="13"/>
    </row>
    <row r="927">
      <c r="A927" s="11"/>
      <c r="B927" s="11"/>
      <c r="C927" s="13"/>
      <c r="D927" s="13"/>
      <c r="E927" s="13"/>
      <c r="F927" s="13"/>
      <c r="G927" s="13"/>
      <c r="H927" s="13"/>
      <c r="I927" s="13"/>
      <c r="J927" s="13"/>
      <c r="K927" s="13"/>
      <c r="L927" s="13"/>
      <c r="M927" s="13"/>
      <c r="N927" s="13"/>
      <c r="O927" s="13"/>
      <c r="P927" s="13"/>
      <c r="Q927" s="13"/>
      <c r="R927" s="13"/>
      <c r="S927" s="13"/>
      <c r="T927" s="13"/>
      <c r="U927" s="13"/>
      <c r="V927" s="13"/>
      <c r="W927" s="13"/>
      <c r="X927" s="13"/>
      <c r="Y927" s="13"/>
    </row>
    <row r="928">
      <c r="A928" s="11"/>
      <c r="B928" s="11"/>
      <c r="C928" s="13"/>
      <c r="D928" s="13"/>
      <c r="E928" s="13"/>
      <c r="F928" s="13"/>
      <c r="G928" s="13"/>
      <c r="H928" s="13"/>
      <c r="I928" s="13"/>
      <c r="J928" s="13"/>
      <c r="K928" s="13"/>
      <c r="L928" s="13"/>
      <c r="M928" s="13"/>
      <c r="N928" s="13"/>
      <c r="O928" s="13"/>
      <c r="P928" s="13"/>
      <c r="Q928" s="13"/>
      <c r="R928" s="13"/>
      <c r="S928" s="13"/>
      <c r="T928" s="13"/>
      <c r="U928" s="13"/>
      <c r="V928" s="13"/>
      <c r="W928" s="13"/>
      <c r="X928" s="13"/>
      <c r="Y928" s="13"/>
    </row>
    <row r="929">
      <c r="A929" s="11"/>
      <c r="B929" s="11"/>
      <c r="C929" s="13"/>
      <c r="D929" s="13"/>
      <c r="E929" s="13"/>
      <c r="F929" s="13"/>
      <c r="G929" s="13"/>
      <c r="H929" s="13"/>
      <c r="I929" s="13"/>
      <c r="J929" s="13"/>
      <c r="K929" s="13"/>
      <c r="L929" s="13"/>
      <c r="M929" s="13"/>
      <c r="N929" s="13"/>
      <c r="O929" s="13"/>
      <c r="P929" s="13"/>
      <c r="Q929" s="13"/>
      <c r="R929" s="13"/>
      <c r="S929" s="13"/>
      <c r="T929" s="13"/>
      <c r="U929" s="13"/>
      <c r="V929" s="13"/>
      <c r="W929" s="13"/>
      <c r="X929" s="13"/>
      <c r="Y929" s="13"/>
    </row>
    <row r="930">
      <c r="A930" s="11"/>
      <c r="B930" s="11"/>
      <c r="C930" s="13"/>
      <c r="D930" s="13"/>
      <c r="E930" s="13"/>
      <c r="F930" s="13"/>
      <c r="G930" s="13"/>
      <c r="H930" s="13"/>
      <c r="I930" s="13"/>
      <c r="J930" s="13"/>
      <c r="K930" s="13"/>
      <c r="L930" s="13"/>
      <c r="M930" s="13"/>
      <c r="N930" s="13"/>
      <c r="O930" s="13"/>
      <c r="P930" s="13"/>
      <c r="Q930" s="13"/>
      <c r="R930" s="13"/>
      <c r="S930" s="13"/>
      <c r="T930" s="13"/>
      <c r="U930" s="13"/>
      <c r="V930" s="13"/>
      <c r="W930" s="13"/>
      <c r="X930" s="13"/>
      <c r="Y930" s="13"/>
    </row>
    <row r="931">
      <c r="A931" s="11"/>
      <c r="B931" s="11"/>
      <c r="C931" s="13"/>
      <c r="D931" s="13"/>
      <c r="E931" s="13"/>
      <c r="F931" s="13"/>
      <c r="G931" s="13"/>
      <c r="H931" s="13"/>
      <c r="I931" s="13"/>
      <c r="J931" s="13"/>
      <c r="K931" s="13"/>
      <c r="L931" s="13"/>
      <c r="M931" s="13"/>
      <c r="N931" s="13"/>
      <c r="O931" s="13"/>
      <c r="P931" s="13"/>
      <c r="Q931" s="13"/>
      <c r="R931" s="13"/>
      <c r="S931" s="13"/>
      <c r="T931" s="13"/>
      <c r="U931" s="13"/>
      <c r="V931" s="13"/>
      <c r="W931" s="13"/>
      <c r="X931" s="13"/>
      <c r="Y931" s="13"/>
    </row>
    <row r="932">
      <c r="A932" s="11"/>
      <c r="B932" s="11"/>
      <c r="C932" s="13"/>
      <c r="D932" s="13"/>
      <c r="E932" s="13"/>
      <c r="F932" s="13"/>
      <c r="G932" s="13"/>
      <c r="H932" s="13"/>
      <c r="I932" s="13"/>
      <c r="J932" s="13"/>
      <c r="K932" s="13"/>
      <c r="L932" s="13"/>
      <c r="M932" s="13"/>
      <c r="N932" s="13"/>
      <c r="O932" s="13"/>
      <c r="P932" s="13"/>
      <c r="Q932" s="13"/>
      <c r="R932" s="13"/>
      <c r="S932" s="13"/>
      <c r="T932" s="13"/>
      <c r="U932" s="13"/>
      <c r="V932" s="13"/>
      <c r="W932" s="13"/>
      <c r="X932" s="13"/>
      <c r="Y932" s="13"/>
    </row>
    <row r="933">
      <c r="A933" s="11"/>
      <c r="B933" s="11"/>
      <c r="C933" s="13"/>
      <c r="D933" s="13"/>
      <c r="E933" s="13"/>
      <c r="F933" s="13"/>
      <c r="G933" s="13"/>
      <c r="H933" s="13"/>
      <c r="I933" s="13"/>
      <c r="J933" s="13"/>
      <c r="K933" s="13"/>
      <c r="L933" s="13"/>
      <c r="M933" s="13"/>
      <c r="N933" s="13"/>
      <c r="O933" s="13"/>
      <c r="P933" s="13"/>
      <c r="Q933" s="13"/>
      <c r="R933" s="13"/>
      <c r="S933" s="13"/>
      <c r="T933" s="13"/>
      <c r="U933" s="13"/>
      <c r="V933" s="13"/>
      <c r="W933" s="13"/>
      <c r="X933" s="13"/>
      <c r="Y933" s="13"/>
    </row>
    <row r="934">
      <c r="A934" s="11"/>
      <c r="B934" s="11"/>
      <c r="C934" s="13"/>
      <c r="D934" s="13"/>
      <c r="E934" s="13"/>
      <c r="F934" s="13"/>
      <c r="G934" s="13"/>
      <c r="H934" s="13"/>
      <c r="I934" s="13"/>
      <c r="J934" s="13"/>
      <c r="K934" s="13"/>
      <c r="L934" s="13"/>
      <c r="M934" s="13"/>
      <c r="N934" s="13"/>
      <c r="O934" s="13"/>
      <c r="P934" s="13"/>
      <c r="Q934" s="13"/>
      <c r="R934" s="13"/>
      <c r="S934" s="13"/>
      <c r="T934" s="13"/>
      <c r="U934" s="13"/>
      <c r="V934" s="13"/>
      <c r="W934" s="13"/>
      <c r="X934" s="13"/>
      <c r="Y934" s="13"/>
    </row>
    <row r="935">
      <c r="A935" s="11"/>
      <c r="B935" s="11"/>
      <c r="C935" s="13"/>
      <c r="D935" s="13"/>
      <c r="E935" s="13"/>
      <c r="F935" s="13"/>
      <c r="G935" s="13"/>
      <c r="H935" s="13"/>
      <c r="I935" s="13"/>
      <c r="J935" s="13"/>
      <c r="K935" s="13"/>
      <c r="L935" s="13"/>
      <c r="M935" s="13"/>
      <c r="N935" s="13"/>
      <c r="O935" s="13"/>
      <c r="P935" s="13"/>
      <c r="Q935" s="13"/>
      <c r="R935" s="13"/>
      <c r="S935" s="13"/>
      <c r="T935" s="13"/>
      <c r="U935" s="13"/>
      <c r="V935" s="13"/>
      <c r="W935" s="13"/>
      <c r="X935" s="13"/>
      <c r="Y935" s="13"/>
    </row>
    <row r="936">
      <c r="A936" s="11"/>
      <c r="B936" s="11"/>
      <c r="C936" s="13"/>
      <c r="D936" s="13"/>
      <c r="E936" s="13"/>
      <c r="F936" s="13"/>
      <c r="G936" s="13"/>
      <c r="H936" s="13"/>
      <c r="I936" s="13"/>
      <c r="J936" s="13"/>
      <c r="K936" s="13"/>
      <c r="L936" s="13"/>
      <c r="M936" s="13"/>
      <c r="N936" s="13"/>
      <c r="O936" s="13"/>
      <c r="P936" s="13"/>
      <c r="Q936" s="13"/>
      <c r="R936" s="13"/>
      <c r="S936" s="13"/>
      <c r="T936" s="13"/>
      <c r="U936" s="13"/>
      <c r="V936" s="13"/>
      <c r="W936" s="13"/>
      <c r="X936" s="13"/>
      <c r="Y936" s="13"/>
    </row>
    <row r="937">
      <c r="A937" s="11"/>
      <c r="B937" s="11"/>
      <c r="C937" s="13"/>
      <c r="D937" s="13"/>
      <c r="E937" s="13"/>
      <c r="F937" s="13"/>
      <c r="G937" s="13"/>
      <c r="H937" s="13"/>
      <c r="I937" s="13"/>
      <c r="J937" s="13"/>
      <c r="K937" s="13"/>
      <c r="L937" s="13"/>
      <c r="M937" s="13"/>
      <c r="N937" s="13"/>
      <c r="O937" s="13"/>
      <c r="P937" s="13"/>
      <c r="Q937" s="13"/>
      <c r="R937" s="13"/>
      <c r="S937" s="13"/>
      <c r="T937" s="13"/>
      <c r="U937" s="13"/>
      <c r="V937" s="13"/>
      <c r="W937" s="13"/>
      <c r="X937" s="13"/>
      <c r="Y937" s="13"/>
    </row>
    <row r="938">
      <c r="A938" s="11"/>
      <c r="B938" s="11"/>
      <c r="C938" s="13"/>
      <c r="D938" s="13"/>
      <c r="E938" s="13"/>
      <c r="F938" s="13"/>
      <c r="G938" s="13"/>
      <c r="H938" s="13"/>
      <c r="I938" s="13"/>
      <c r="J938" s="13"/>
      <c r="K938" s="13"/>
      <c r="L938" s="13"/>
      <c r="M938" s="13"/>
      <c r="N938" s="13"/>
      <c r="O938" s="13"/>
      <c r="P938" s="13"/>
      <c r="Q938" s="13"/>
      <c r="R938" s="13"/>
      <c r="S938" s="13"/>
      <c r="T938" s="13"/>
      <c r="U938" s="13"/>
      <c r="V938" s="13"/>
      <c r="W938" s="13"/>
      <c r="X938" s="13"/>
      <c r="Y938" s="13"/>
    </row>
    <row r="939">
      <c r="A939" s="11"/>
      <c r="B939" s="11"/>
      <c r="C939" s="13"/>
      <c r="D939" s="13"/>
      <c r="E939" s="13"/>
      <c r="F939" s="13"/>
      <c r="G939" s="13"/>
      <c r="H939" s="13"/>
      <c r="I939" s="13"/>
      <c r="J939" s="13"/>
      <c r="K939" s="13"/>
      <c r="L939" s="13"/>
      <c r="M939" s="13"/>
      <c r="N939" s="13"/>
      <c r="O939" s="13"/>
      <c r="P939" s="13"/>
      <c r="Q939" s="13"/>
      <c r="R939" s="13"/>
      <c r="S939" s="13"/>
      <c r="T939" s="13"/>
      <c r="U939" s="13"/>
      <c r="V939" s="13"/>
      <c r="W939" s="13"/>
      <c r="X939" s="13"/>
      <c r="Y939" s="13"/>
    </row>
    <row r="940">
      <c r="A940" s="11"/>
      <c r="B940" s="11"/>
      <c r="C940" s="13"/>
      <c r="D940" s="13"/>
      <c r="E940" s="13"/>
      <c r="F940" s="13"/>
      <c r="G940" s="13"/>
      <c r="H940" s="13"/>
      <c r="I940" s="13"/>
      <c r="J940" s="13"/>
      <c r="K940" s="13"/>
      <c r="L940" s="13"/>
      <c r="M940" s="13"/>
      <c r="N940" s="13"/>
      <c r="O940" s="13"/>
      <c r="P940" s="13"/>
      <c r="Q940" s="13"/>
      <c r="R940" s="13"/>
      <c r="S940" s="13"/>
      <c r="T940" s="13"/>
      <c r="U940" s="13"/>
      <c r="V940" s="13"/>
      <c r="W940" s="13"/>
      <c r="X940" s="13"/>
      <c r="Y940" s="13"/>
    </row>
    <row r="941">
      <c r="A941" s="11"/>
      <c r="B941" s="11"/>
      <c r="C941" s="13"/>
      <c r="D941" s="13"/>
      <c r="E941" s="13"/>
      <c r="F941" s="13"/>
      <c r="G941" s="13"/>
      <c r="H941" s="13"/>
      <c r="I941" s="13"/>
      <c r="J941" s="13"/>
      <c r="K941" s="13"/>
      <c r="L941" s="13"/>
      <c r="M941" s="13"/>
      <c r="N941" s="13"/>
      <c r="O941" s="13"/>
      <c r="P941" s="13"/>
      <c r="Q941" s="13"/>
      <c r="R941" s="13"/>
      <c r="S941" s="13"/>
      <c r="T941" s="13"/>
      <c r="U941" s="13"/>
      <c r="V941" s="13"/>
      <c r="W941" s="13"/>
      <c r="X941" s="13"/>
      <c r="Y941" s="13"/>
    </row>
    <row r="942">
      <c r="A942" s="11"/>
      <c r="B942" s="11"/>
      <c r="C942" s="13"/>
      <c r="D942" s="13"/>
      <c r="E942" s="13"/>
      <c r="F942" s="13"/>
      <c r="G942" s="13"/>
      <c r="H942" s="13"/>
      <c r="I942" s="13"/>
      <c r="J942" s="13"/>
      <c r="K942" s="13"/>
      <c r="L942" s="13"/>
      <c r="M942" s="13"/>
      <c r="N942" s="13"/>
      <c r="O942" s="13"/>
      <c r="P942" s="13"/>
      <c r="Q942" s="13"/>
      <c r="R942" s="13"/>
      <c r="S942" s="13"/>
      <c r="T942" s="13"/>
      <c r="U942" s="13"/>
      <c r="V942" s="13"/>
      <c r="W942" s="13"/>
      <c r="X942" s="13"/>
      <c r="Y942" s="13"/>
    </row>
    <row r="943">
      <c r="A943" s="11"/>
      <c r="B943" s="11"/>
      <c r="C943" s="13"/>
      <c r="D943" s="13"/>
      <c r="E943" s="13"/>
      <c r="F943" s="13"/>
      <c r="G943" s="13"/>
      <c r="H943" s="13"/>
      <c r="I943" s="13"/>
      <c r="J943" s="13"/>
      <c r="K943" s="13"/>
      <c r="L943" s="13"/>
      <c r="M943" s="13"/>
      <c r="N943" s="13"/>
      <c r="O943" s="13"/>
      <c r="P943" s="13"/>
      <c r="Q943" s="13"/>
      <c r="R943" s="13"/>
      <c r="S943" s="13"/>
      <c r="T943" s="13"/>
      <c r="U943" s="13"/>
      <c r="V943" s="13"/>
      <c r="W943" s="13"/>
      <c r="X943" s="13"/>
      <c r="Y943" s="13"/>
    </row>
    <row r="944">
      <c r="A944" s="11"/>
      <c r="B944" s="11"/>
      <c r="C944" s="13"/>
      <c r="D944" s="13"/>
      <c r="E944" s="13"/>
      <c r="F944" s="13"/>
      <c r="G944" s="13"/>
      <c r="H944" s="13"/>
      <c r="I944" s="13"/>
      <c r="J944" s="13"/>
      <c r="K944" s="13"/>
      <c r="L944" s="13"/>
      <c r="M944" s="13"/>
      <c r="N944" s="13"/>
      <c r="O944" s="13"/>
      <c r="P944" s="13"/>
      <c r="Q944" s="13"/>
      <c r="R944" s="13"/>
      <c r="S944" s="13"/>
      <c r="T944" s="13"/>
      <c r="U944" s="13"/>
      <c r="V944" s="13"/>
      <c r="W944" s="13"/>
      <c r="X944" s="13"/>
      <c r="Y944" s="13"/>
    </row>
    <row r="945">
      <c r="A945" s="11"/>
      <c r="B945" s="11"/>
      <c r="C945" s="13"/>
      <c r="D945" s="13"/>
      <c r="E945" s="13"/>
      <c r="F945" s="13"/>
      <c r="G945" s="13"/>
      <c r="H945" s="13"/>
      <c r="I945" s="13"/>
      <c r="J945" s="13"/>
      <c r="K945" s="13"/>
      <c r="L945" s="13"/>
      <c r="M945" s="13"/>
      <c r="N945" s="13"/>
      <c r="O945" s="13"/>
      <c r="P945" s="13"/>
      <c r="Q945" s="13"/>
      <c r="R945" s="13"/>
      <c r="S945" s="13"/>
      <c r="T945" s="13"/>
      <c r="U945" s="13"/>
      <c r="V945" s="13"/>
      <c r="W945" s="13"/>
      <c r="X945" s="13"/>
      <c r="Y945" s="13"/>
    </row>
    <row r="946">
      <c r="A946" s="11"/>
      <c r="B946" s="11"/>
      <c r="C946" s="13"/>
      <c r="D946" s="13"/>
      <c r="E946" s="13"/>
      <c r="F946" s="13"/>
      <c r="G946" s="13"/>
      <c r="H946" s="13"/>
      <c r="I946" s="13"/>
      <c r="J946" s="13"/>
      <c r="K946" s="13"/>
      <c r="L946" s="13"/>
      <c r="M946" s="13"/>
      <c r="N946" s="13"/>
      <c r="O946" s="13"/>
      <c r="P946" s="13"/>
      <c r="Q946" s="13"/>
      <c r="R946" s="13"/>
      <c r="S946" s="13"/>
      <c r="T946" s="13"/>
      <c r="U946" s="13"/>
      <c r="V946" s="13"/>
      <c r="W946" s="13"/>
      <c r="X946" s="13"/>
      <c r="Y946" s="13"/>
    </row>
    <row r="947">
      <c r="A947" s="11"/>
      <c r="B947" s="11"/>
      <c r="C947" s="13"/>
      <c r="D947" s="13"/>
      <c r="E947" s="13"/>
      <c r="F947" s="13"/>
      <c r="G947" s="13"/>
      <c r="H947" s="13"/>
      <c r="I947" s="13"/>
      <c r="J947" s="13"/>
      <c r="K947" s="13"/>
      <c r="L947" s="13"/>
      <c r="M947" s="13"/>
      <c r="N947" s="13"/>
      <c r="O947" s="13"/>
      <c r="P947" s="13"/>
      <c r="Q947" s="13"/>
      <c r="R947" s="13"/>
      <c r="S947" s="13"/>
      <c r="T947" s="13"/>
      <c r="U947" s="13"/>
      <c r="V947" s="13"/>
      <c r="W947" s="13"/>
      <c r="X947" s="13"/>
      <c r="Y947" s="13"/>
    </row>
    <row r="948">
      <c r="A948" s="11"/>
      <c r="B948" s="11"/>
      <c r="C948" s="13"/>
      <c r="D948" s="13"/>
      <c r="E948" s="13"/>
      <c r="F948" s="13"/>
      <c r="G948" s="13"/>
      <c r="H948" s="13"/>
      <c r="I948" s="13"/>
      <c r="J948" s="13"/>
      <c r="K948" s="13"/>
      <c r="L948" s="13"/>
      <c r="M948" s="13"/>
      <c r="N948" s="13"/>
      <c r="O948" s="13"/>
      <c r="P948" s="13"/>
      <c r="Q948" s="13"/>
      <c r="R948" s="13"/>
      <c r="S948" s="13"/>
      <c r="T948" s="13"/>
      <c r="U948" s="13"/>
      <c r="V948" s="13"/>
      <c r="W948" s="13"/>
      <c r="X948" s="13"/>
      <c r="Y948" s="13"/>
    </row>
    <row r="949">
      <c r="A949" s="11"/>
      <c r="B949" s="11"/>
      <c r="C949" s="13"/>
      <c r="D949" s="13"/>
      <c r="E949" s="13"/>
      <c r="F949" s="13"/>
      <c r="G949" s="13"/>
      <c r="H949" s="13"/>
      <c r="I949" s="13"/>
      <c r="J949" s="13"/>
      <c r="K949" s="13"/>
      <c r="L949" s="13"/>
      <c r="M949" s="13"/>
      <c r="N949" s="13"/>
      <c r="O949" s="13"/>
      <c r="P949" s="13"/>
      <c r="Q949" s="13"/>
      <c r="R949" s="13"/>
      <c r="S949" s="13"/>
      <c r="T949" s="13"/>
      <c r="U949" s="13"/>
      <c r="V949" s="13"/>
      <c r="W949" s="13"/>
      <c r="X949" s="13"/>
      <c r="Y949" s="13"/>
    </row>
    <row r="950">
      <c r="A950" s="11"/>
      <c r="B950" s="11"/>
      <c r="C950" s="13"/>
      <c r="D950" s="13"/>
      <c r="E950" s="13"/>
      <c r="F950" s="13"/>
      <c r="G950" s="13"/>
      <c r="H950" s="13"/>
      <c r="I950" s="13"/>
      <c r="J950" s="13"/>
      <c r="K950" s="13"/>
      <c r="L950" s="13"/>
      <c r="M950" s="13"/>
      <c r="N950" s="13"/>
      <c r="O950" s="13"/>
      <c r="P950" s="13"/>
      <c r="Q950" s="13"/>
      <c r="R950" s="13"/>
      <c r="S950" s="13"/>
      <c r="T950" s="13"/>
      <c r="U950" s="13"/>
      <c r="V950" s="13"/>
      <c r="W950" s="13"/>
      <c r="X950" s="13"/>
      <c r="Y950" s="13"/>
    </row>
    <row r="951">
      <c r="A951" s="11"/>
      <c r="B951" s="11"/>
      <c r="C951" s="13"/>
      <c r="D951" s="13"/>
      <c r="E951" s="13"/>
      <c r="F951" s="13"/>
      <c r="G951" s="13"/>
      <c r="H951" s="13"/>
      <c r="I951" s="13"/>
      <c r="J951" s="13"/>
      <c r="K951" s="13"/>
      <c r="L951" s="13"/>
      <c r="M951" s="13"/>
      <c r="N951" s="13"/>
      <c r="O951" s="13"/>
      <c r="P951" s="13"/>
      <c r="Q951" s="13"/>
      <c r="R951" s="13"/>
      <c r="S951" s="13"/>
      <c r="T951" s="13"/>
      <c r="U951" s="13"/>
      <c r="V951" s="13"/>
      <c r="W951" s="13"/>
      <c r="X951" s="13"/>
      <c r="Y951" s="13"/>
    </row>
    <row r="952">
      <c r="A952" s="11"/>
      <c r="B952" s="11"/>
      <c r="C952" s="13"/>
      <c r="D952" s="13"/>
      <c r="E952" s="13"/>
      <c r="F952" s="13"/>
      <c r="G952" s="13"/>
      <c r="H952" s="13"/>
      <c r="I952" s="13"/>
      <c r="J952" s="13"/>
      <c r="K952" s="13"/>
      <c r="L952" s="13"/>
      <c r="M952" s="13"/>
      <c r="N952" s="13"/>
      <c r="O952" s="13"/>
      <c r="P952" s="13"/>
      <c r="Q952" s="13"/>
      <c r="R952" s="13"/>
      <c r="S952" s="13"/>
      <c r="T952" s="13"/>
      <c r="U952" s="13"/>
      <c r="V952" s="13"/>
      <c r="W952" s="13"/>
      <c r="X952" s="13"/>
      <c r="Y952" s="13"/>
    </row>
    <row r="953">
      <c r="A953" s="11"/>
      <c r="B953" s="11"/>
      <c r="C953" s="13"/>
      <c r="D953" s="13"/>
      <c r="E953" s="13"/>
      <c r="F953" s="13"/>
      <c r="G953" s="13"/>
      <c r="H953" s="13"/>
      <c r="I953" s="13"/>
      <c r="J953" s="13"/>
      <c r="K953" s="13"/>
      <c r="L953" s="13"/>
      <c r="M953" s="13"/>
      <c r="N953" s="13"/>
      <c r="O953" s="13"/>
      <c r="P953" s="13"/>
      <c r="Q953" s="13"/>
      <c r="R953" s="13"/>
      <c r="S953" s="13"/>
      <c r="T953" s="13"/>
      <c r="U953" s="13"/>
      <c r="V953" s="13"/>
      <c r="W953" s="13"/>
      <c r="X953" s="13"/>
      <c r="Y953" s="13"/>
    </row>
    <row r="954">
      <c r="A954" s="11"/>
      <c r="B954" s="11"/>
      <c r="C954" s="13"/>
      <c r="D954" s="13"/>
      <c r="E954" s="13"/>
      <c r="F954" s="13"/>
      <c r="G954" s="13"/>
      <c r="H954" s="13"/>
      <c r="I954" s="13"/>
      <c r="J954" s="13"/>
      <c r="K954" s="13"/>
      <c r="L954" s="13"/>
      <c r="M954" s="13"/>
      <c r="N954" s="13"/>
      <c r="O954" s="13"/>
      <c r="P954" s="13"/>
      <c r="Q954" s="13"/>
      <c r="R954" s="13"/>
      <c r="S954" s="13"/>
      <c r="T954" s="13"/>
      <c r="U954" s="13"/>
      <c r="V954" s="13"/>
      <c r="W954" s="13"/>
      <c r="X954" s="13"/>
      <c r="Y954" s="13"/>
    </row>
    <row r="955">
      <c r="A955" s="11"/>
      <c r="B955" s="11"/>
      <c r="C955" s="13"/>
      <c r="D955" s="13"/>
      <c r="E955" s="13"/>
      <c r="F955" s="13"/>
      <c r="G955" s="13"/>
      <c r="H955" s="13"/>
      <c r="I955" s="13"/>
      <c r="J955" s="13"/>
      <c r="K955" s="13"/>
      <c r="L955" s="13"/>
      <c r="M955" s="13"/>
      <c r="N955" s="13"/>
      <c r="O955" s="13"/>
      <c r="P955" s="13"/>
      <c r="Q955" s="13"/>
      <c r="R955" s="13"/>
      <c r="S955" s="13"/>
      <c r="T955" s="13"/>
      <c r="U955" s="13"/>
      <c r="V955" s="13"/>
      <c r="W955" s="13"/>
      <c r="X955" s="13"/>
      <c r="Y955" s="13"/>
    </row>
    <row r="956">
      <c r="A956" s="11"/>
      <c r="B956" s="11"/>
      <c r="C956" s="13"/>
      <c r="D956" s="13"/>
      <c r="E956" s="13"/>
      <c r="F956" s="13"/>
      <c r="G956" s="13"/>
      <c r="H956" s="13"/>
      <c r="I956" s="13"/>
      <c r="J956" s="13"/>
      <c r="K956" s="13"/>
      <c r="L956" s="13"/>
      <c r="M956" s="13"/>
      <c r="N956" s="13"/>
      <c r="O956" s="13"/>
      <c r="P956" s="13"/>
      <c r="Q956" s="13"/>
      <c r="R956" s="13"/>
      <c r="S956" s="13"/>
      <c r="T956" s="13"/>
      <c r="U956" s="13"/>
      <c r="V956" s="13"/>
      <c r="W956" s="13"/>
      <c r="X956" s="13"/>
      <c r="Y956" s="13"/>
    </row>
    <row r="957">
      <c r="A957" s="11"/>
      <c r="B957" s="11"/>
      <c r="C957" s="13"/>
      <c r="D957" s="13"/>
      <c r="E957" s="13"/>
      <c r="F957" s="13"/>
      <c r="G957" s="13"/>
      <c r="H957" s="13"/>
      <c r="I957" s="13"/>
      <c r="J957" s="13"/>
      <c r="K957" s="13"/>
      <c r="L957" s="13"/>
      <c r="M957" s="13"/>
      <c r="N957" s="13"/>
      <c r="O957" s="13"/>
      <c r="P957" s="13"/>
      <c r="Q957" s="13"/>
      <c r="R957" s="13"/>
      <c r="S957" s="13"/>
      <c r="T957" s="13"/>
      <c r="U957" s="13"/>
      <c r="V957" s="13"/>
      <c r="W957" s="13"/>
      <c r="X957" s="13"/>
      <c r="Y957" s="13"/>
    </row>
    <row r="958">
      <c r="A958" s="11"/>
      <c r="B958" s="11"/>
      <c r="C958" s="13"/>
      <c r="D958" s="13"/>
      <c r="E958" s="13"/>
      <c r="F958" s="13"/>
      <c r="G958" s="13"/>
      <c r="H958" s="13"/>
      <c r="I958" s="13"/>
      <c r="J958" s="13"/>
      <c r="K958" s="13"/>
      <c r="L958" s="13"/>
      <c r="M958" s="13"/>
      <c r="N958" s="13"/>
      <c r="O958" s="13"/>
      <c r="P958" s="13"/>
      <c r="Q958" s="13"/>
      <c r="R958" s="13"/>
      <c r="S958" s="13"/>
      <c r="T958" s="13"/>
      <c r="U958" s="13"/>
      <c r="V958" s="13"/>
      <c r="W958" s="13"/>
      <c r="X958" s="13"/>
      <c r="Y958" s="13"/>
    </row>
    <row r="959">
      <c r="A959" s="11"/>
      <c r="B959" s="11"/>
      <c r="C959" s="13"/>
      <c r="D959" s="13"/>
      <c r="E959" s="13"/>
      <c r="F959" s="13"/>
      <c r="G959" s="13"/>
      <c r="H959" s="13"/>
      <c r="I959" s="13"/>
      <c r="J959" s="13"/>
      <c r="K959" s="13"/>
      <c r="L959" s="13"/>
      <c r="M959" s="13"/>
      <c r="N959" s="13"/>
      <c r="O959" s="13"/>
      <c r="P959" s="13"/>
      <c r="Q959" s="13"/>
      <c r="R959" s="13"/>
      <c r="S959" s="13"/>
      <c r="T959" s="13"/>
      <c r="U959" s="13"/>
      <c r="V959" s="13"/>
      <c r="W959" s="13"/>
      <c r="X959" s="13"/>
      <c r="Y959" s="13"/>
    </row>
    <row r="960">
      <c r="A960" s="11"/>
      <c r="B960" s="11"/>
      <c r="C960" s="13"/>
      <c r="D960" s="13"/>
      <c r="E960" s="13"/>
      <c r="F960" s="13"/>
      <c r="G960" s="13"/>
      <c r="H960" s="13"/>
      <c r="I960" s="13"/>
      <c r="J960" s="13"/>
      <c r="K960" s="13"/>
      <c r="L960" s="13"/>
      <c r="M960" s="13"/>
      <c r="N960" s="13"/>
      <c r="O960" s="13"/>
      <c r="P960" s="13"/>
      <c r="Q960" s="13"/>
      <c r="R960" s="13"/>
      <c r="S960" s="13"/>
      <c r="T960" s="13"/>
      <c r="U960" s="13"/>
      <c r="V960" s="13"/>
      <c r="W960" s="13"/>
      <c r="X960" s="13"/>
      <c r="Y960" s="13"/>
    </row>
    <row r="961">
      <c r="A961" s="11"/>
      <c r="B961" s="11"/>
      <c r="C961" s="13"/>
      <c r="D961" s="13"/>
      <c r="E961" s="13"/>
      <c r="F961" s="13"/>
      <c r="G961" s="13"/>
      <c r="H961" s="13"/>
      <c r="I961" s="13"/>
      <c r="J961" s="13"/>
      <c r="K961" s="13"/>
      <c r="L961" s="13"/>
      <c r="M961" s="13"/>
      <c r="N961" s="13"/>
      <c r="O961" s="13"/>
      <c r="P961" s="13"/>
      <c r="Q961" s="13"/>
      <c r="R961" s="13"/>
      <c r="S961" s="13"/>
      <c r="T961" s="13"/>
      <c r="U961" s="13"/>
      <c r="V961" s="13"/>
      <c r="W961" s="13"/>
      <c r="X961" s="13"/>
      <c r="Y961" s="13"/>
    </row>
    <row r="962">
      <c r="A962" s="11"/>
      <c r="B962" s="11"/>
      <c r="C962" s="13"/>
      <c r="D962" s="13"/>
      <c r="E962" s="13"/>
      <c r="F962" s="13"/>
      <c r="G962" s="13"/>
      <c r="H962" s="13"/>
      <c r="I962" s="13"/>
      <c r="J962" s="13"/>
      <c r="K962" s="13"/>
      <c r="L962" s="13"/>
      <c r="M962" s="13"/>
      <c r="N962" s="13"/>
      <c r="O962" s="13"/>
      <c r="P962" s="13"/>
      <c r="Q962" s="13"/>
      <c r="R962" s="13"/>
      <c r="S962" s="13"/>
      <c r="T962" s="13"/>
      <c r="U962" s="13"/>
      <c r="V962" s="13"/>
      <c r="W962" s="13"/>
      <c r="X962" s="13"/>
      <c r="Y962" s="13"/>
    </row>
    <row r="963">
      <c r="A963" s="11"/>
      <c r="B963" s="11"/>
      <c r="C963" s="13"/>
      <c r="D963" s="13"/>
      <c r="E963" s="13"/>
      <c r="F963" s="13"/>
      <c r="G963" s="13"/>
      <c r="H963" s="13"/>
      <c r="I963" s="13"/>
      <c r="J963" s="13"/>
      <c r="K963" s="13"/>
      <c r="L963" s="13"/>
      <c r="M963" s="13"/>
      <c r="N963" s="13"/>
      <c r="O963" s="13"/>
      <c r="P963" s="13"/>
      <c r="Q963" s="13"/>
      <c r="R963" s="13"/>
      <c r="S963" s="13"/>
      <c r="T963" s="13"/>
      <c r="U963" s="13"/>
      <c r="V963" s="13"/>
      <c r="W963" s="13"/>
      <c r="X963" s="13"/>
      <c r="Y963" s="13"/>
    </row>
    <row r="964">
      <c r="A964" s="11"/>
      <c r="B964" s="11"/>
      <c r="C964" s="13"/>
      <c r="D964" s="13"/>
      <c r="E964" s="13"/>
      <c r="F964" s="13"/>
      <c r="G964" s="13"/>
      <c r="H964" s="13"/>
      <c r="I964" s="13"/>
      <c r="J964" s="13"/>
      <c r="K964" s="13"/>
      <c r="L964" s="13"/>
      <c r="M964" s="13"/>
      <c r="N964" s="13"/>
      <c r="O964" s="13"/>
      <c r="P964" s="13"/>
      <c r="Q964" s="13"/>
      <c r="R964" s="13"/>
      <c r="S964" s="13"/>
      <c r="T964" s="13"/>
      <c r="U964" s="13"/>
      <c r="V964" s="13"/>
      <c r="W964" s="13"/>
      <c r="X964" s="13"/>
      <c r="Y964" s="13"/>
    </row>
    <row r="965">
      <c r="A965" s="11"/>
      <c r="B965" s="11"/>
      <c r="C965" s="13"/>
      <c r="D965" s="13"/>
      <c r="E965" s="13"/>
      <c r="F965" s="13"/>
      <c r="G965" s="13"/>
      <c r="H965" s="13"/>
      <c r="I965" s="13"/>
      <c r="J965" s="13"/>
      <c r="K965" s="13"/>
      <c r="L965" s="13"/>
      <c r="M965" s="13"/>
      <c r="N965" s="13"/>
      <c r="O965" s="13"/>
      <c r="P965" s="13"/>
      <c r="Q965" s="13"/>
      <c r="R965" s="13"/>
      <c r="S965" s="13"/>
      <c r="T965" s="13"/>
      <c r="U965" s="13"/>
      <c r="V965" s="13"/>
      <c r="W965" s="13"/>
      <c r="X965" s="13"/>
      <c r="Y965" s="13"/>
    </row>
    <row r="966">
      <c r="A966" s="11"/>
      <c r="B966" s="11"/>
      <c r="C966" s="13"/>
      <c r="D966" s="13"/>
      <c r="E966" s="13"/>
      <c r="F966" s="13"/>
      <c r="G966" s="13"/>
      <c r="H966" s="13"/>
      <c r="I966" s="13"/>
      <c r="J966" s="13"/>
      <c r="K966" s="13"/>
      <c r="L966" s="13"/>
      <c r="M966" s="13"/>
      <c r="N966" s="13"/>
      <c r="O966" s="13"/>
      <c r="P966" s="13"/>
      <c r="Q966" s="13"/>
      <c r="R966" s="13"/>
      <c r="S966" s="13"/>
      <c r="T966" s="13"/>
      <c r="U966" s="13"/>
      <c r="V966" s="13"/>
      <c r="W966" s="13"/>
      <c r="X966" s="13"/>
      <c r="Y966" s="13"/>
    </row>
    <row r="967">
      <c r="A967" s="11"/>
      <c r="B967" s="11"/>
      <c r="C967" s="13"/>
      <c r="D967" s="13"/>
      <c r="E967" s="13"/>
      <c r="F967" s="13"/>
      <c r="G967" s="13"/>
      <c r="H967" s="13"/>
      <c r="I967" s="13"/>
      <c r="J967" s="13"/>
      <c r="K967" s="13"/>
      <c r="L967" s="13"/>
      <c r="M967" s="13"/>
      <c r="N967" s="13"/>
      <c r="O967" s="13"/>
      <c r="P967" s="13"/>
      <c r="Q967" s="13"/>
      <c r="R967" s="13"/>
      <c r="S967" s="13"/>
      <c r="T967" s="13"/>
      <c r="U967" s="13"/>
      <c r="V967" s="13"/>
      <c r="W967" s="13"/>
      <c r="X967" s="13"/>
      <c r="Y967" s="13"/>
    </row>
    <row r="968">
      <c r="A968" s="11"/>
      <c r="B968" s="11"/>
      <c r="C968" s="13"/>
      <c r="D968" s="13"/>
      <c r="E968" s="13"/>
      <c r="F968" s="13"/>
      <c r="G968" s="13"/>
      <c r="H968" s="13"/>
      <c r="I968" s="13"/>
      <c r="J968" s="13"/>
      <c r="K968" s="13"/>
      <c r="L968" s="13"/>
      <c r="M968" s="13"/>
      <c r="N968" s="13"/>
      <c r="O968" s="13"/>
      <c r="P968" s="13"/>
      <c r="Q968" s="13"/>
      <c r="R968" s="13"/>
      <c r="S968" s="13"/>
      <c r="T968" s="13"/>
      <c r="U968" s="13"/>
      <c r="V968" s="13"/>
      <c r="W968" s="13"/>
      <c r="X968" s="13"/>
      <c r="Y968" s="13"/>
    </row>
    <row r="969">
      <c r="A969" s="11"/>
      <c r="B969" s="11"/>
      <c r="C969" s="13"/>
      <c r="D969" s="13"/>
      <c r="E969" s="13"/>
      <c r="F969" s="13"/>
      <c r="G969" s="13"/>
      <c r="H969" s="13"/>
      <c r="I969" s="13"/>
      <c r="J969" s="13"/>
      <c r="K969" s="13"/>
      <c r="L969" s="13"/>
      <c r="M969" s="13"/>
      <c r="N969" s="13"/>
      <c r="O969" s="13"/>
      <c r="P969" s="13"/>
      <c r="Q969" s="13"/>
      <c r="R969" s="13"/>
      <c r="S969" s="13"/>
      <c r="T969" s="13"/>
      <c r="U969" s="13"/>
      <c r="V969" s="13"/>
      <c r="W969" s="13"/>
      <c r="X969" s="13"/>
      <c r="Y969" s="13"/>
    </row>
    <row r="970">
      <c r="A970" s="11"/>
      <c r="B970" s="11"/>
      <c r="C970" s="13"/>
      <c r="D970" s="13"/>
      <c r="E970" s="13"/>
      <c r="F970" s="13"/>
      <c r="G970" s="13"/>
      <c r="H970" s="13"/>
      <c r="I970" s="13"/>
      <c r="J970" s="13"/>
      <c r="K970" s="13"/>
      <c r="L970" s="13"/>
      <c r="M970" s="13"/>
      <c r="N970" s="13"/>
      <c r="O970" s="13"/>
      <c r="P970" s="13"/>
      <c r="Q970" s="13"/>
      <c r="R970" s="13"/>
      <c r="S970" s="13"/>
      <c r="T970" s="13"/>
      <c r="U970" s="13"/>
      <c r="V970" s="13"/>
      <c r="W970" s="13"/>
      <c r="X970" s="13"/>
      <c r="Y970" s="13"/>
    </row>
    <row r="971">
      <c r="A971" s="11"/>
      <c r="B971" s="11"/>
      <c r="C971" s="13"/>
      <c r="D971" s="13"/>
      <c r="E971" s="13"/>
      <c r="F971" s="13"/>
      <c r="G971" s="13"/>
      <c r="H971" s="13"/>
      <c r="I971" s="13"/>
      <c r="J971" s="13"/>
      <c r="K971" s="13"/>
      <c r="L971" s="13"/>
      <c r="M971" s="13"/>
      <c r="N971" s="13"/>
      <c r="O971" s="13"/>
      <c r="P971" s="13"/>
      <c r="Q971" s="13"/>
      <c r="R971" s="13"/>
      <c r="S971" s="13"/>
      <c r="T971" s="13"/>
      <c r="U971" s="13"/>
      <c r="V971" s="13"/>
      <c r="W971" s="13"/>
      <c r="X971" s="13"/>
      <c r="Y971" s="13"/>
    </row>
    <row r="972">
      <c r="A972" s="11"/>
      <c r="B972" s="11"/>
      <c r="C972" s="13"/>
      <c r="D972" s="13"/>
      <c r="E972" s="13"/>
      <c r="F972" s="13"/>
      <c r="G972" s="13"/>
      <c r="H972" s="13"/>
      <c r="I972" s="13"/>
      <c r="J972" s="13"/>
      <c r="K972" s="13"/>
      <c r="L972" s="13"/>
      <c r="M972" s="13"/>
      <c r="N972" s="13"/>
      <c r="O972" s="13"/>
      <c r="P972" s="13"/>
      <c r="Q972" s="13"/>
      <c r="R972" s="13"/>
      <c r="S972" s="13"/>
      <c r="T972" s="13"/>
      <c r="U972" s="13"/>
      <c r="V972" s="13"/>
      <c r="W972" s="13"/>
      <c r="X972" s="13"/>
      <c r="Y972" s="13"/>
    </row>
    <row r="973">
      <c r="A973" s="11"/>
      <c r="B973" s="11"/>
      <c r="C973" s="13"/>
      <c r="D973" s="13"/>
      <c r="E973" s="13"/>
      <c r="F973" s="13"/>
      <c r="G973" s="13"/>
      <c r="H973" s="13"/>
      <c r="I973" s="13"/>
      <c r="J973" s="13"/>
      <c r="K973" s="13"/>
      <c r="L973" s="13"/>
      <c r="M973" s="13"/>
      <c r="N973" s="13"/>
      <c r="O973" s="13"/>
      <c r="P973" s="13"/>
      <c r="Q973" s="13"/>
      <c r="R973" s="13"/>
      <c r="S973" s="13"/>
      <c r="T973" s="13"/>
      <c r="U973" s="13"/>
      <c r="V973" s="13"/>
      <c r="W973" s="13"/>
      <c r="X973" s="13"/>
      <c r="Y973" s="13"/>
    </row>
    <row r="974">
      <c r="A974" s="11"/>
      <c r="B974" s="11"/>
      <c r="C974" s="13"/>
      <c r="D974" s="13"/>
      <c r="E974" s="13"/>
      <c r="F974" s="13"/>
      <c r="G974" s="13"/>
      <c r="H974" s="13"/>
      <c r="I974" s="13"/>
      <c r="J974" s="13"/>
      <c r="K974" s="13"/>
      <c r="L974" s="13"/>
      <c r="M974" s="13"/>
      <c r="N974" s="13"/>
      <c r="O974" s="13"/>
      <c r="P974" s="13"/>
      <c r="Q974" s="13"/>
      <c r="R974" s="13"/>
      <c r="S974" s="13"/>
      <c r="T974" s="13"/>
      <c r="U974" s="13"/>
      <c r="V974" s="13"/>
      <c r="W974" s="13"/>
      <c r="X974" s="13"/>
      <c r="Y974" s="13"/>
    </row>
    <row r="975">
      <c r="A975" s="11"/>
      <c r="B975" s="11"/>
      <c r="C975" s="13"/>
      <c r="D975" s="13"/>
      <c r="E975" s="13"/>
      <c r="F975" s="13"/>
      <c r="G975" s="13"/>
      <c r="H975" s="13"/>
      <c r="I975" s="13"/>
      <c r="J975" s="13"/>
      <c r="K975" s="13"/>
      <c r="L975" s="13"/>
      <c r="M975" s="13"/>
      <c r="N975" s="13"/>
      <c r="O975" s="13"/>
      <c r="P975" s="13"/>
      <c r="Q975" s="13"/>
      <c r="R975" s="13"/>
      <c r="S975" s="13"/>
      <c r="T975" s="13"/>
      <c r="U975" s="13"/>
      <c r="V975" s="13"/>
      <c r="W975" s="13"/>
      <c r="X975" s="13"/>
      <c r="Y975" s="13"/>
    </row>
    <row r="976">
      <c r="A976" s="11"/>
      <c r="B976" s="11"/>
      <c r="C976" s="13"/>
      <c r="D976" s="13"/>
      <c r="E976" s="13"/>
      <c r="F976" s="13"/>
      <c r="G976" s="13"/>
      <c r="H976" s="13"/>
      <c r="I976" s="13"/>
      <c r="J976" s="13"/>
      <c r="K976" s="13"/>
      <c r="L976" s="13"/>
      <c r="M976" s="13"/>
      <c r="N976" s="13"/>
      <c r="O976" s="13"/>
      <c r="P976" s="13"/>
      <c r="Q976" s="13"/>
      <c r="R976" s="13"/>
      <c r="S976" s="13"/>
      <c r="T976" s="13"/>
      <c r="U976" s="13"/>
      <c r="V976" s="13"/>
      <c r="W976" s="13"/>
      <c r="X976" s="13"/>
      <c r="Y976" s="13"/>
    </row>
    <row r="977">
      <c r="A977" s="11"/>
      <c r="B977" s="11"/>
      <c r="C977" s="13"/>
      <c r="D977" s="13"/>
      <c r="E977" s="13"/>
      <c r="F977" s="13"/>
      <c r="G977" s="13"/>
      <c r="H977" s="13"/>
      <c r="I977" s="13"/>
      <c r="J977" s="13"/>
      <c r="K977" s="13"/>
      <c r="L977" s="13"/>
      <c r="M977" s="13"/>
      <c r="N977" s="13"/>
      <c r="O977" s="13"/>
      <c r="P977" s="13"/>
      <c r="Q977" s="13"/>
      <c r="R977" s="13"/>
      <c r="S977" s="13"/>
      <c r="T977" s="13"/>
      <c r="U977" s="13"/>
      <c r="V977" s="13"/>
      <c r="W977" s="13"/>
      <c r="X977" s="13"/>
      <c r="Y977" s="13"/>
    </row>
    <row r="978">
      <c r="A978" s="11"/>
      <c r="B978" s="11"/>
      <c r="C978" s="13"/>
      <c r="D978" s="13"/>
      <c r="E978" s="13"/>
      <c r="F978" s="13"/>
      <c r="G978" s="13"/>
      <c r="H978" s="13"/>
      <c r="I978" s="13"/>
      <c r="J978" s="13"/>
      <c r="K978" s="13"/>
      <c r="L978" s="13"/>
      <c r="M978" s="13"/>
      <c r="N978" s="13"/>
      <c r="O978" s="13"/>
      <c r="P978" s="13"/>
      <c r="Q978" s="13"/>
      <c r="R978" s="13"/>
      <c r="S978" s="13"/>
      <c r="T978" s="13"/>
      <c r="U978" s="13"/>
      <c r="V978" s="13"/>
      <c r="W978" s="13"/>
      <c r="X978" s="13"/>
      <c r="Y978" s="13"/>
    </row>
    <row r="979">
      <c r="A979" s="11"/>
      <c r="B979" s="11"/>
      <c r="C979" s="13"/>
      <c r="D979" s="13"/>
      <c r="E979" s="13"/>
      <c r="F979" s="13"/>
      <c r="G979" s="13"/>
      <c r="H979" s="13"/>
      <c r="I979" s="13"/>
      <c r="J979" s="13"/>
      <c r="K979" s="13"/>
      <c r="L979" s="13"/>
      <c r="M979" s="13"/>
      <c r="N979" s="13"/>
      <c r="O979" s="13"/>
      <c r="P979" s="13"/>
      <c r="Q979" s="13"/>
      <c r="R979" s="13"/>
      <c r="S979" s="13"/>
      <c r="T979" s="13"/>
      <c r="U979" s="13"/>
      <c r="V979" s="13"/>
      <c r="W979" s="13"/>
      <c r="X979" s="13"/>
      <c r="Y979" s="13"/>
    </row>
    <row r="980">
      <c r="A980" s="11"/>
      <c r="B980" s="11"/>
      <c r="C980" s="13"/>
      <c r="D980" s="13"/>
      <c r="E980" s="13"/>
      <c r="F980" s="13"/>
      <c r="G980" s="13"/>
      <c r="H980" s="13"/>
      <c r="I980" s="13"/>
      <c r="J980" s="13"/>
      <c r="K980" s="13"/>
      <c r="L980" s="13"/>
      <c r="M980" s="13"/>
      <c r="N980" s="13"/>
      <c r="O980" s="13"/>
      <c r="P980" s="13"/>
      <c r="Q980" s="13"/>
      <c r="R980" s="13"/>
      <c r="S980" s="13"/>
      <c r="T980" s="13"/>
      <c r="U980" s="13"/>
      <c r="V980" s="13"/>
      <c r="W980" s="13"/>
      <c r="X980" s="13"/>
      <c r="Y980" s="13"/>
    </row>
    <row r="981">
      <c r="A981" s="11"/>
      <c r="B981" s="11"/>
      <c r="C981" s="13"/>
      <c r="D981" s="13"/>
      <c r="E981" s="13"/>
      <c r="F981" s="13"/>
      <c r="G981" s="13"/>
      <c r="H981" s="13"/>
      <c r="I981" s="13"/>
      <c r="J981" s="13"/>
      <c r="K981" s="13"/>
      <c r="L981" s="13"/>
      <c r="M981" s="13"/>
      <c r="N981" s="13"/>
      <c r="O981" s="13"/>
      <c r="P981" s="13"/>
      <c r="Q981" s="13"/>
      <c r="R981" s="13"/>
      <c r="S981" s="13"/>
      <c r="T981" s="13"/>
      <c r="U981" s="13"/>
      <c r="V981" s="13"/>
      <c r="W981" s="13"/>
      <c r="X981" s="13"/>
      <c r="Y981" s="13"/>
    </row>
    <row r="982">
      <c r="A982" s="11"/>
      <c r="B982" s="11"/>
      <c r="C982" s="13"/>
      <c r="D982" s="13"/>
      <c r="E982" s="13"/>
      <c r="F982" s="13"/>
      <c r="G982" s="13"/>
      <c r="H982" s="13"/>
      <c r="I982" s="13"/>
      <c r="J982" s="13"/>
      <c r="K982" s="13"/>
      <c r="L982" s="13"/>
      <c r="M982" s="13"/>
      <c r="N982" s="13"/>
      <c r="O982" s="13"/>
      <c r="P982" s="13"/>
      <c r="Q982" s="13"/>
      <c r="R982" s="13"/>
      <c r="S982" s="13"/>
      <c r="T982" s="13"/>
      <c r="U982" s="13"/>
      <c r="V982" s="13"/>
      <c r="W982" s="13"/>
      <c r="X982" s="13"/>
      <c r="Y982" s="13"/>
    </row>
    <row r="983">
      <c r="A983" s="11"/>
      <c r="B983" s="11"/>
      <c r="C983" s="13"/>
      <c r="D983" s="13"/>
      <c r="E983" s="13"/>
      <c r="F983" s="13"/>
      <c r="G983" s="13"/>
      <c r="H983" s="13"/>
      <c r="I983" s="13"/>
      <c r="J983" s="13"/>
      <c r="K983" s="13"/>
      <c r="L983" s="13"/>
      <c r="M983" s="13"/>
      <c r="N983" s="13"/>
      <c r="O983" s="13"/>
      <c r="P983" s="13"/>
      <c r="Q983" s="13"/>
      <c r="R983" s="13"/>
      <c r="S983" s="13"/>
      <c r="T983" s="13"/>
      <c r="U983" s="13"/>
      <c r="V983" s="13"/>
      <c r="W983" s="13"/>
      <c r="X983" s="13"/>
      <c r="Y983" s="13"/>
    </row>
    <row r="984">
      <c r="A984" s="11"/>
      <c r="B984" s="11"/>
      <c r="C984" s="13"/>
      <c r="D984" s="13"/>
      <c r="E984" s="13"/>
      <c r="F984" s="13"/>
      <c r="G984" s="13"/>
      <c r="H984" s="13"/>
      <c r="I984" s="13"/>
      <c r="J984" s="13"/>
      <c r="K984" s="13"/>
      <c r="L984" s="13"/>
      <c r="M984" s="13"/>
      <c r="N984" s="13"/>
      <c r="O984" s="13"/>
      <c r="P984" s="13"/>
      <c r="Q984" s="13"/>
      <c r="R984" s="13"/>
      <c r="S984" s="13"/>
      <c r="T984" s="13"/>
      <c r="U984" s="13"/>
      <c r="V984" s="13"/>
      <c r="W984" s="13"/>
      <c r="X984" s="13"/>
      <c r="Y984" s="13"/>
    </row>
    <row r="985">
      <c r="A985" s="11"/>
      <c r="B985" s="11"/>
      <c r="C985" s="13"/>
      <c r="D985" s="13"/>
      <c r="E985" s="13"/>
      <c r="F985" s="13"/>
      <c r="G985" s="13"/>
      <c r="H985" s="13"/>
      <c r="I985" s="13"/>
      <c r="J985" s="13"/>
      <c r="K985" s="13"/>
      <c r="L985" s="13"/>
      <c r="M985" s="13"/>
      <c r="N985" s="13"/>
      <c r="O985" s="13"/>
      <c r="P985" s="13"/>
      <c r="Q985" s="13"/>
      <c r="R985" s="13"/>
      <c r="S985" s="13"/>
      <c r="T985" s="13"/>
      <c r="U985" s="13"/>
      <c r="V985" s="13"/>
      <c r="W985" s="13"/>
      <c r="X985" s="13"/>
      <c r="Y985" s="13"/>
    </row>
    <row r="986">
      <c r="A986" s="11"/>
      <c r="B986" s="11"/>
      <c r="C986" s="13"/>
      <c r="D986" s="13"/>
      <c r="E986" s="13"/>
      <c r="F986" s="13"/>
      <c r="G986" s="13"/>
      <c r="H986" s="13"/>
      <c r="I986" s="13"/>
      <c r="J986" s="13"/>
      <c r="K986" s="13"/>
      <c r="L986" s="13"/>
      <c r="M986" s="13"/>
      <c r="N986" s="13"/>
      <c r="O986" s="13"/>
      <c r="P986" s="13"/>
      <c r="Q986" s="13"/>
      <c r="R986" s="13"/>
      <c r="S986" s="13"/>
      <c r="T986" s="13"/>
      <c r="U986" s="13"/>
      <c r="V986" s="13"/>
      <c r="W986" s="13"/>
      <c r="X986" s="13"/>
      <c r="Y986" s="13"/>
    </row>
    <row r="987">
      <c r="A987" s="11"/>
      <c r="B987" s="11"/>
      <c r="C987" s="13"/>
      <c r="D987" s="13"/>
      <c r="E987" s="13"/>
      <c r="F987" s="13"/>
      <c r="G987" s="13"/>
      <c r="H987" s="13"/>
      <c r="I987" s="13"/>
      <c r="J987" s="13"/>
      <c r="K987" s="13"/>
      <c r="L987" s="13"/>
      <c r="M987" s="13"/>
      <c r="N987" s="13"/>
      <c r="O987" s="13"/>
      <c r="P987" s="13"/>
      <c r="Q987" s="13"/>
      <c r="R987" s="13"/>
      <c r="S987" s="13"/>
      <c r="T987" s="13"/>
      <c r="U987" s="13"/>
      <c r="V987" s="13"/>
      <c r="W987" s="13"/>
      <c r="X987" s="13"/>
      <c r="Y987" s="13"/>
    </row>
    <row r="988">
      <c r="A988" s="11"/>
      <c r="B988" s="11"/>
      <c r="C988" s="13"/>
      <c r="D988" s="13"/>
      <c r="E988" s="13"/>
      <c r="F988" s="13"/>
      <c r="G988" s="13"/>
      <c r="H988" s="13"/>
      <c r="I988" s="13"/>
      <c r="J988" s="13"/>
      <c r="K988" s="13"/>
      <c r="L988" s="13"/>
      <c r="M988" s="13"/>
      <c r="N988" s="13"/>
      <c r="O988" s="13"/>
      <c r="P988" s="13"/>
      <c r="Q988" s="13"/>
      <c r="R988" s="13"/>
      <c r="S988" s="13"/>
      <c r="T988" s="13"/>
      <c r="U988" s="13"/>
      <c r="V988" s="13"/>
      <c r="W988" s="13"/>
      <c r="X988" s="13"/>
      <c r="Y988" s="13"/>
    </row>
    <row r="989">
      <c r="A989" s="11"/>
      <c r="B989" s="11"/>
      <c r="C989" s="13"/>
      <c r="D989" s="13"/>
      <c r="E989" s="13"/>
      <c r="F989" s="13"/>
      <c r="G989" s="13"/>
      <c r="H989" s="13"/>
      <c r="I989" s="13"/>
      <c r="J989" s="13"/>
      <c r="K989" s="13"/>
      <c r="L989" s="13"/>
      <c r="M989" s="13"/>
      <c r="N989" s="13"/>
      <c r="O989" s="13"/>
      <c r="P989" s="13"/>
      <c r="Q989" s="13"/>
      <c r="R989" s="13"/>
      <c r="S989" s="13"/>
      <c r="T989" s="13"/>
      <c r="U989" s="13"/>
      <c r="V989" s="13"/>
      <c r="W989" s="13"/>
      <c r="X989" s="13"/>
      <c r="Y989" s="13"/>
    </row>
    <row r="990">
      <c r="A990" s="11"/>
      <c r="B990" s="11"/>
      <c r="C990" s="13"/>
      <c r="D990" s="13"/>
      <c r="E990" s="13"/>
      <c r="F990" s="13"/>
      <c r="G990" s="13"/>
      <c r="H990" s="13"/>
      <c r="I990" s="13"/>
      <c r="J990" s="13"/>
      <c r="K990" s="13"/>
      <c r="L990" s="13"/>
      <c r="M990" s="13"/>
      <c r="N990" s="13"/>
      <c r="O990" s="13"/>
      <c r="P990" s="13"/>
      <c r="Q990" s="13"/>
      <c r="R990" s="13"/>
      <c r="S990" s="13"/>
      <c r="T990" s="13"/>
      <c r="U990" s="13"/>
      <c r="V990" s="13"/>
      <c r="W990" s="13"/>
      <c r="X990" s="13"/>
      <c r="Y990" s="13"/>
    </row>
    <row r="991">
      <c r="A991" s="11"/>
      <c r="B991" s="11"/>
      <c r="C991" s="13"/>
      <c r="D991" s="13"/>
      <c r="E991" s="13"/>
      <c r="F991" s="13"/>
      <c r="G991" s="13"/>
      <c r="H991" s="13"/>
      <c r="I991" s="13"/>
      <c r="J991" s="13"/>
      <c r="K991" s="13"/>
      <c r="L991" s="13"/>
      <c r="M991" s="13"/>
      <c r="N991" s="13"/>
      <c r="O991" s="13"/>
      <c r="P991" s="13"/>
      <c r="Q991" s="13"/>
      <c r="R991" s="13"/>
      <c r="S991" s="13"/>
      <c r="T991" s="13"/>
      <c r="U991" s="13"/>
      <c r="V991" s="13"/>
      <c r="W991" s="13"/>
      <c r="X991" s="13"/>
      <c r="Y991" s="13"/>
    </row>
    <row r="992">
      <c r="A992" s="11"/>
      <c r="B992" s="11"/>
      <c r="C992" s="13"/>
      <c r="D992" s="13"/>
      <c r="E992" s="13"/>
      <c r="F992" s="13"/>
      <c r="G992" s="13"/>
      <c r="H992" s="13"/>
      <c r="I992" s="13"/>
      <c r="J992" s="13"/>
      <c r="K992" s="13"/>
      <c r="L992" s="13"/>
      <c r="M992" s="13"/>
      <c r="N992" s="13"/>
      <c r="O992" s="13"/>
      <c r="P992" s="13"/>
      <c r="Q992" s="13"/>
      <c r="R992" s="13"/>
      <c r="S992" s="13"/>
      <c r="T992" s="13"/>
      <c r="U992" s="13"/>
      <c r="V992" s="13"/>
      <c r="W992" s="13"/>
      <c r="X992" s="13"/>
      <c r="Y992" s="13"/>
    </row>
    <row r="993">
      <c r="A993" s="11"/>
      <c r="B993" s="11"/>
      <c r="C993" s="13"/>
      <c r="D993" s="13"/>
      <c r="E993" s="13"/>
      <c r="F993" s="13"/>
      <c r="G993" s="13"/>
      <c r="H993" s="13"/>
      <c r="I993" s="13"/>
      <c r="J993" s="13"/>
      <c r="K993" s="13"/>
      <c r="L993" s="13"/>
      <c r="M993" s="13"/>
      <c r="N993" s="13"/>
      <c r="O993" s="13"/>
      <c r="P993" s="13"/>
      <c r="Q993" s="13"/>
      <c r="R993" s="13"/>
      <c r="S993" s="13"/>
      <c r="T993" s="13"/>
      <c r="U993" s="13"/>
      <c r="V993" s="13"/>
      <c r="W993" s="13"/>
      <c r="X993" s="13"/>
      <c r="Y993" s="13"/>
    </row>
    <row r="994">
      <c r="A994" s="11"/>
      <c r="B994" s="11"/>
      <c r="C994" s="13"/>
      <c r="D994" s="13"/>
      <c r="E994" s="13"/>
      <c r="F994" s="13"/>
      <c r="G994" s="13"/>
      <c r="H994" s="13"/>
      <c r="I994" s="13"/>
      <c r="J994" s="13"/>
      <c r="K994" s="13"/>
      <c r="L994" s="13"/>
      <c r="M994" s="13"/>
      <c r="N994" s="13"/>
      <c r="O994" s="13"/>
      <c r="P994" s="13"/>
      <c r="Q994" s="13"/>
      <c r="R994" s="13"/>
      <c r="S994" s="13"/>
      <c r="T994" s="13"/>
      <c r="U994" s="13"/>
      <c r="V994" s="13"/>
      <c r="W994" s="13"/>
      <c r="X994" s="13"/>
      <c r="Y994" s="13"/>
    </row>
    <row r="995">
      <c r="A995" s="11"/>
      <c r="B995" s="11"/>
      <c r="C995" s="13"/>
      <c r="D995" s="13"/>
      <c r="E995" s="13"/>
      <c r="F995" s="13"/>
      <c r="G995" s="13"/>
      <c r="H995" s="13"/>
      <c r="I995" s="13"/>
      <c r="J995" s="13"/>
      <c r="K995" s="13"/>
      <c r="L995" s="13"/>
      <c r="M995" s="13"/>
      <c r="N995" s="13"/>
      <c r="O995" s="13"/>
      <c r="P995" s="13"/>
      <c r="Q995" s="13"/>
      <c r="R995" s="13"/>
      <c r="S995" s="13"/>
      <c r="T995" s="13"/>
      <c r="U995" s="13"/>
      <c r="V995" s="13"/>
      <c r="W995" s="13"/>
      <c r="X995" s="13"/>
      <c r="Y995" s="13"/>
    </row>
    <row r="996">
      <c r="A996" s="11"/>
      <c r="B996" s="11"/>
      <c r="C996" s="13"/>
      <c r="D996" s="13"/>
      <c r="E996" s="13"/>
      <c r="F996" s="13"/>
      <c r="G996" s="13"/>
      <c r="H996" s="13"/>
      <c r="I996" s="13"/>
      <c r="J996" s="13"/>
      <c r="K996" s="13"/>
      <c r="L996" s="13"/>
      <c r="M996" s="13"/>
      <c r="N996" s="13"/>
      <c r="O996" s="13"/>
      <c r="P996" s="13"/>
      <c r="Q996" s="13"/>
      <c r="R996" s="13"/>
      <c r="S996" s="13"/>
      <c r="T996" s="13"/>
      <c r="U996" s="13"/>
      <c r="V996" s="13"/>
      <c r="W996" s="13"/>
      <c r="X996" s="13"/>
      <c r="Y996" s="13"/>
    </row>
    <row r="997">
      <c r="A997" s="11"/>
      <c r="B997" s="11"/>
      <c r="C997" s="13"/>
      <c r="D997" s="13"/>
      <c r="E997" s="13"/>
      <c r="F997" s="13"/>
      <c r="G997" s="13"/>
      <c r="H997" s="13"/>
      <c r="I997" s="13"/>
      <c r="J997" s="13"/>
      <c r="K997" s="13"/>
      <c r="L997" s="13"/>
      <c r="M997" s="13"/>
      <c r="N997" s="13"/>
      <c r="O997" s="13"/>
      <c r="P997" s="13"/>
      <c r="Q997" s="13"/>
      <c r="R997" s="13"/>
      <c r="S997" s="13"/>
      <c r="T997" s="13"/>
      <c r="U997" s="13"/>
      <c r="V997" s="13"/>
      <c r="W997" s="13"/>
      <c r="X997" s="13"/>
      <c r="Y997" s="13"/>
    </row>
    <row r="998">
      <c r="A998" s="11"/>
      <c r="B998" s="11"/>
      <c r="C998" s="13"/>
      <c r="D998" s="13"/>
      <c r="E998" s="13"/>
      <c r="F998" s="13"/>
      <c r="G998" s="13"/>
      <c r="H998" s="13"/>
      <c r="I998" s="13"/>
      <c r="J998" s="13"/>
      <c r="K998" s="13"/>
      <c r="L998" s="13"/>
      <c r="M998" s="13"/>
      <c r="N998" s="13"/>
      <c r="O998" s="13"/>
      <c r="P998" s="13"/>
      <c r="Q998" s="13"/>
      <c r="R998" s="13"/>
      <c r="S998" s="13"/>
      <c r="T998" s="13"/>
      <c r="U998" s="13"/>
      <c r="V998" s="13"/>
      <c r="W998" s="13"/>
      <c r="X998" s="13"/>
      <c r="Y998" s="13"/>
    </row>
  </sheetData>
  <mergeCells count="3">
    <mergeCell ref="A8:B8"/>
    <mergeCell ref="A11:B11"/>
    <mergeCell ref="A19:B19"/>
  </mergeCells>
  <hyperlinks>
    <hyperlink r:id="rId1" location="heading=h.30j0zll" ref="A2"/>
    <hyperlink display="Sourhnná kalkulace" location="'Souhrnná kalkulace'!A1" ref="A9"/>
    <hyperlink display="Rešerše" location="'Rešerše'!A1" ref="A10"/>
    <hyperlink display="I.: Deprese" location="'Dílčí výpočet I. Deprese'!A1" ref="A12"/>
    <hyperlink display="II.: Produktivita rodičů " location="'Dílčí výpočet II. Produktivita '!A1" ref="A13"/>
    <hyperlink display="III.:DALYs" location="'Dílčí výpočet III. DALYs'!A1" ref="A14"/>
    <hyperlink display="IV.: Odhad počtu záškoláků" location="'Dílčí výpočet IV. Odhad počtu z'!A1" ref="A15"/>
    <hyperlink display="V.: Pravděpodobnost nepracujícího" location="'Dílčí výpočet V. Pravděpodobnos'!A1" ref="A16"/>
    <hyperlink display="VI.: Superhrubá mzda" location="'Dílčí výpočet VI. Superhrubá mz'!A1" ref="A17"/>
    <hyperlink display="VII.: Inflation adjustment" location="'Dílčí výpočet VII. Inflation ad'!A1" ref="A18"/>
    <hyperlink display="I.: Anxiety GBD" location="'Data I. Anxiety GBD'!A1" ref="A20"/>
    <hyperlink display="II.: Naděje dožití" location="'Data II. Naděje dožití'!A1" ref="A21"/>
    <hyperlink display="III.: Referenční hodnoty ČP" location="'Data III. Referenční hodnoty ČP'!A1" ref="A22"/>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39.25"/>
  </cols>
  <sheetData>
    <row r="1">
      <c r="A1" s="214" t="s">
        <v>287</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row>
    <row r="2">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row>
    <row r="3">
      <c r="A3" s="216" t="s">
        <v>288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215"/>
      <c r="AG3" s="215"/>
    </row>
    <row r="4">
      <c r="A4" s="83"/>
      <c r="B4" s="217">
        <v>1993.0</v>
      </c>
      <c r="C4" s="217">
        <v>1994.0</v>
      </c>
      <c r="D4" s="217">
        <v>1995.0</v>
      </c>
      <c r="E4" s="217">
        <v>1996.0</v>
      </c>
      <c r="F4" s="217">
        <v>1997.0</v>
      </c>
      <c r="G4" s="217">
        <v>1998.0</v>
      </c>
      <c r="H4" s="217">
        <v>1999.0</v>
      </c>
      <c r="I4" s="217">
        <v>2000.0</v>
      </c>
      <c r="J4" s="217">
        <v>2001.0</v>
      </c>
      <c r="K4" s="217">
        <v>2002.0</v>
      </c>
      <c r="L4" s="217">
        <v>2003.0</v>
      </c>
      <c r="M4" s="217">
        <v>2004.0</v>
      </c>
      <c r="N4" s="217">
        <v>2005.0</v>
      </c>
      <c r="O4" s="217">
        <v>2006.0</v>
      </c>
      <c r="P4" s="217">
        <v>2007.0</v>
      </c>
      <c r="Q4" s="217">
        <v>2008.0</v>
      </c>
      <c r="R4" s="217">
        <v>2009.0</v>
      </c>
      <c r="S4" s="217">
        <v>2010.0</v>
      </c>
      <c r="T4" s="217">
        <v>2011.0</v>
      </c>
      <c r="U4" s="217">
        <v>2012.0</v>
      </c>
      <c r="V4" s="217">
        <v>2013.0</v>
      </c>
      <c r="W4" s="217">
        <v>2014.0</v>
      </c>
      <c r="X4" s="217">
        <v>2015.0</v>
      </c>
      <c r="Y4" s="217">
        <v>2016.0</v>
      </c>
      <c r="Z4" s="217">
        <v>2017.0</v>
      </c>
      <c r="AA4" s="217">
        <v>2018.0</v>
      </c>
      <c r="AB4" s="217">
        <v>2019.0</v>
      </c>
      <c r="AC4" s="217">
        <v>2020.0</v>
      </c>
      <c r="AD4" s="217">
        <v>2021.0</v>
      </c>
      <c r="AE4" s="217">
        <v>2022.0</v>
      </c>
      <c r="AF4" s="215"/>
      <c r="AG4" s="215"/>
    </row>
    <row r="5">
      <c r="A5" s="214" t="s">
        <v>289</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9">
        <f>'Data III. Referenční hodnoty ČP'!B17</f>
        <v>91.954</v>
      </c>
      <c r="AC5" s="218"/>
      <c r="AD5" s="218"/>
      <c r="AE5" s="218"/>
      <c r="AF5" s="215"/>
      <c r="AG5" s="215"/>
    </row>
    <row r="6">
      <c r="A6" s="214" t="s">
        <v>290</v>
      </c>
      <c r="B6" s="215"/>
      <c r="C6" s="215"/>
      <c r="D6" s="215"/>
      <c r="E6" s="215"/>
      <c r="F6" s="215"/>
      <c r="G6" s="215"/>
      <c r="H6" s="218"/>
      <c r="I6" s="218"/>
      <c r="J6" s="218"/>
      <c r="K6" s="218"/>
      <c r="L6" s="218"/>
      <c r="M6" s="218"/>
      <c r="N6" s="218"/>
      <c r="O6" s="218"/>
      <c r="P6" s="218"/>
      <c r="Q6" s="218"/>
      <c r="R6" s="218"/>
      <c r="S6" s="218"/>
      <c r="T6" s="218"/>
      <c r="U6" s="218"/>
      <c r="V6" s="218"/>
      <c r="W6" s="218"/>
      <c r="X6" s="218"/>
      <c r="Y6" s="220"/>
      <c r="Z6" s="218"/>
      <c r="AA6" s="218"/>
      <c r="AB6" s="218"/>
      <c r="AC6" s="218"/>
      <c r="AD6" s="218"/>
      <c r="AE6" s="218"/>
      <c r="AF6" s="215"/>
      <c r="AG6" s="215"/>
    </row>
    <row r="7">
      <c r="A7" s="214" t="s">
        <v>291</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5"/>
      <c r="AG7" s="215"/>
    </row>
    <row r="8">
      <c r="A8" s="215"/>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row>
    <row r="9">
      <c r="A9" s="216" t="s">
        <v>292</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215"/>
      <c r="AG9" s="215"/>
    </row>
    <row r="10">
      <c r="A10" s="83"/>
      <c r="B10" s="217">
        <v>1993.0</v>
      </c>
      <c r="C10" s="217">
        <v>1994.0</v>
      </c>
      <c r="D10" s="217">
        <v>1995.0</v>
      </c>
      <c r="E10" s="217">
        <v>1996.0</v>
      </c>
      <c r="F10" s="217">
        <v>1997.0</v>
      </c>
      <c r="G10" s="217">
        <v>1998.0</v>
      </c>
      <c r="H10" s="217">
        <v>1999.0</v>
      </c>
      <c r="I10" s="217">
        <v>2000.0</v>
      </c>
      <c r="J10" s="217">
        <v>2001.0</v>
      </c>
      <c r="K10" s="217">
        <v>2002.0</v>
      </c>
      <c r="L10" s="217">
        <v>2003.0</v>
      </c>
      <c r="M10" s="217">
        <v>2004.0</v>
      </c>
      <c r="N10" s="217">
        <v>2005.0</v>
      </c>
      <c r="O10" s="217">
        <v>2006.0</v>
      </c>
      <c r="P10" s="217">
        <v>2007.0</v>
      </c>
      <c r="Q10" s="217">
        <v>2008.0</v>
      </c>
      <c r="R10" s="217">
        <v>2009.0</v>
      </c>
      <c r="S10" s="217">
        <v>2010.0</v>
      </c>
      <c r="T10" s="217">
        <v>2011.0</v>
      </c>
      <c r="U10" s="217">
        <v>2012.0</v>
      </c>
      <c r="V10" s="217">
        <v>2013.0</v>
      </c>
      <c r="W10" s="217">
        <v>2014.0</v>
      </c>
      <c r="X10" s="217">
        <v>2015.0</v>
      </c>
      <c r="Y10" s="217">
        <v>2016.0</v>
      </c>
      <c r="Z10" s="217">
        <v>2017.0</v>
      </c>
      <c r="AA10" s="217">
        <v>2018.0</v>
      </c>
      <c r="AB10" s="217">
        <v>2019.0</v>
      </c>
      <c r="AC10" s="217">
        <v>2020.0</v>
      </c>
      <c r="AD10" s="217">
        <v>2021.0</v>
      </c>
      <c r="AE10" s="217">
        <v>2022.0</v>
      </c>
      <c r="AF10" s="215"/>
      <c r="AG10" s="215"/>
    </row>
    <row r="11">
      <c r="A11" s="214" t="s">
        <v>293</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15"/>
      <c r="AG11" s="215"/>
    </row>
    <row r="12">
      <c r="A12" s="214" t="s">
        <v>294</v>
      </c>
      <c r="B12" s="221">
        <f t="shared" ref="B12:AE12" si="1">B5*B42</f>
        <v>0</v>
      </c>
      <c r="C12" s="221">
        <f t="shared" si="1"/>
        <v>0</v>
      </c>
      <c r="D12" s="221">
        <f t="shared" si="1"/>
        <v>0</v>
      </c>
      <c r="E12" s="221">
        <f t="shared" si="1"/>
        <v>0</v>
      </c>
      <c r="F12" s="221">
        <f t="shared" si="1"/>
        <v>0</v>
      </c>
      <c r="G12" s="221">
        <f t="shared" si="1"/>
        <v>0</v>
      </c>
      <c r="H12" s="221">
        <f t="shared" si="1"/>
        <v>0</v>
      </c>
      <c r="I12" s="221">
        <f t="shared" si="1"/>
        <v>0</v>
      </c>
      <c r="J12" s="221">
        <f t="shared" si="1"/>
        <v>0</v>
      </c>
      <c r="K12" s="221">
        <f t="shared" si="1"/>
        <v>0</v>
      </c>
      <c r="L12" s="221">
        <f t="shared" si="1"/>
        <v>0</v>
      </c>
      <c r="M12" s="221">
        <f t="shared" si="1"/>
        <v>0</v>
      </c>
      <c r="N12" s="221">
        <f t="shared" si="1"/>
        <v>0</v>
      </c>
      <c r="O12" s="221">
        <f t="shared" si="1"/>
        <v>0</v>
      </c>
      <c r="P12" s="221">
        <f t="shared" si="1"/>
        <v>0</v>
      </c>
      <c r="Q12" s="221">
        <f t="shared" si="1"/>
        <v>0</v>
      </c>
      <c r="R12" s="221">
        <f t="shared" si="1"/>
        <v>0</v>
      </c>
      <c r="S12" s="221">
        <f t="shared" si="1"/>
        <v>0</v>
      </c>
      <c r="T12" s="221">
        <f t="shared" si="1"/>
        <v>0</v>
      </c>
      <c r="U12" s="221">
        <f t="shared" si="1"/>
        <v>0</v>
      </c>
      <c r="V12" s="221">
        <f t="shared" si="1"/>
        <v>0</v>
      </c>
      <c r="W12" s="221">
        <f t="shared" si="1"/>
        <v>0</v>
      </c>
      <c r="X12" s="221">
        <f t="shared" si="1"/>
        <v>0</v>
      </c>
      <c r="Y12" s="221">
        <f t="shared" si="1"/>
        <v>0</v>
      </c>
      <c r="Z12" s="221">
        <f t="shared" si="1"/>
        <v>0</v>
      </c>
      <c r="AA12" s="221">
        <f t="shared" si="1"/>
        <v>0</v>
      </c>
      <c r="AB12" s="221">
        <f t="shared" si="1"/>
        <v>113.5059888</v>
      </c>
      <c r="AC12" s="221">
        <f t="shared" si="1"/>
        <v>0</v>
      </c>
      <c r="AD12" s="221">
        <f t="shared" si="1"/>
        <v>0</v>
      </c>
      <c r="AE12" s="221">
        <f t="shared" si="1"/>
        <v>0</v>
      </c>
      <c r="AF12" s="215"/>
      <c r="AG12" s="215"/>
    </row>
    <row r="13">
      <c r="A13" s="214" t="s">
        <v>295</v>
      </c>
      <c r="B13" s="222" t="s">
        <v>296</v>
      </c>
      <c r="C13" s="222" t="s">
        <v>296</v>
      </c>
      <c r="D13" s="222" t="s">
        <v>296</v>
      </c>
      <c r="E13" s="222" t="s">
        <v>296</v>
      </c>
      <c r="F13" s="222" t="s">
        <v>296</v>
      </c>
      <c r="G13" s="222" t="s">
        <v>296</v>
      </c>
      <c r="H13" s="221">
        <f t="shared" ref="H13:AE13" si="2">H6*H37*H42</f>
        <v>0</v>
      </c>
      <c r="I13" s="221">
        <f t="shared" si="2"/>
        <v>0</v>
      </c>
      <c r="J13" s="221">
        <f t="shared" si="2"/>
        <v>0</v>
      </c>
      <c r="K13" s="221">
        <f t="shared" si="2"/>
        <v>0</v>
      </c>
      <c r="L13" s="221">
        <f t="shared" si="2"/>
        <v>0</v>
      </c>
      <c r="M13" s="221">
        <f t="shared" si="2"/>
        <v>0</v>
      </c>
      <c r="N13" s="221">
        <f t="shared" si="2"/>
        <v>0</v>
      </c>
      <c r="O13" s="221">
        <f t="shared" si="2"/>
        <v>0</v>
      </c>
      <c r="P13" s="221">
        <f t="shared" si="2"/>
        <v>0</v>
      </c>
      <c r="Q13" s="221">
        <f t="shared" si="2"/>
        <v>0</v>
      </c>
      <c r="R13" s="221">
        <f t="shared" si="2"/>
        <v>0</v>
      </c>
      <c r="S13" s="221">
        <f t="shared" si="2"/>
        <v>0</v>
      </c>
      <c r="T13" s="221">
        <f t="shared" si="2"/>
        <v>0</v>
      </c>
      <c r="U13" s="221">
        <f t="shared" si="2"/>
        <v>0</v>
      </c>
      <c r="V13" s="221">
        <f t="shared" si="2"/>
        <v>0</v>
      </c>
      <c r="W13" s="221">
        <f t="shared" si="2"/>
        <v>0</v>
      </c>
      <c r="X13" s="221">
        <f t="shared" si="2"/>
        <v>0</v>
      </c>
      <c r="Y13" s="221">
        <f t="shared" si="2"/>
        <v>0</v>
      </c>
      <c r="Z13" s="221">
        <f t="shared" si="2"/>
        <v>0</v>
      </c>
      <c r="AA13" s="221">
        <f t="shared" si="2"/>
        <v>0</v>
      </c>
      <c r="AB13" s="221">
        <f t="shared" si="2"/>
        <v>0</v>
      </c>
      <c r="AC13" s="221">
        <f t="shared" si="2"/>
        <v>0</v>
      </c>
      <c r="AD13" s="221">
        <f t="shared" si="2"/>
        <v>0</v>
      </c>
      <c r="AE13" s="221">
        <f t="shared" si="2"/>
        <v>0</v>
      </c>
      <c r="AF13" s="215"/>
      <c r="AG13" s="215"/>
    </row>
    <row r="14">
      <c r="A14" s="214" t="s">
        <v>297</v>
      </c>
      <c r="B14" s="223">
        <f t="shared" ref="B14:AE14" si="3">B7*B38*B42</f>
        <v>0</v>
      </c>
      <c r="C14" s="223">
        <f t="shared" si="3"/>
        <v>0</v>
      </c>
      <c r="D14" s="223">
        <f t="shared" si="3"/>
        <v>0</v>
      </c>
      <c r="E14" s="223">
        <f t="shared" si="3"/>
        <v>0</v>
      </c>
      <c r="F14" s="223">
        <f t="shared" si="3"/>
        <v>0</v>
      </c>
      <c r="G14" s="223">
        <f t="shared" si="3"/>
        <v>0</v>
      </c>
      <c r="H14" s="223">
        <f t="shared" si="3"/>
        <v>0</v>
      </c>
      <c r="I14" s="223">
        <f t="shared" si="3"/>
        <v>0</v>
      </c>
      <c r="J14" s="223">
        <f t="shared" si="3"/>
        <v>0</v>
      </c>
      <c r="K14" s="223">
        <f t="shared" si="3"/>
        <v>0</v>
      </c>
      <c r="L14" s="223">
        <f t="shared" si="3"/>
        <v>0</v>
      </c>
      <c r="M14" s="223">
        <f t="shared" si="3"/>
        <v>0</v>
      </c>
      <c r="N14" s="223">
        <f t="shared" si="3"/>
        <v>0</v>
      </c>
      <c r="O14" s="223">
        <f t="shared" si="3"/>
        <v>0</v>
      </c>
      <c r="P14" s="223">
        <f t="shared" si="3"/>
        <v>0</v>
      </c>
      <c r="Q14" s="223">
        <f t="shared" si="3"/>
        <v>0</v>
      </c>
      <c r="R14" s="223">
        <f t="shared" si="3"/>
        <v>0</v>
      </c>
      <c r="S14" s="223">
        <f t="shared" si="3"/>
        <v>0</v>
      </c>
      <c r="T14" s="223">
        <f t="shared" si="3"/>
        <v>0</v>
      </c>
      <c r="U14" s="223">
        <f t="shared" si="3"/>
        <v>0</v>
      </c>
      <c r="V14" s="223">
        <f t="shared" si="3"/>
        <v>0</v>
      </c>
      <c r="W14" s="223">
        <f t="shared" si="3"/>
        <v>0</v>
      </c>
      <c r="X14" s="223">
        <f t="shared" si="3"/>
        <v>0</v>
      </c>
      <c r="Y14" s="223">
        <f t="shared" si="3"/>
        <v>0</v>
      </c>
      <c r="Z14" s="223">
        <f t="shared" si="3"/>
        <v>0</v>
      </c>
      <c r="AA14" s="223">
        <f t="shared" si="3"/>
        <v>0</v>
      </c>
      <c r="AB14" s="223">
        <f t="shared" si="3"/>
        <v>0</v>
      </c>
      <c r="AC14" s="223">
        <f t="shared" si="3"/>
        <v>0</v>
      </c>
      <c r="AD14" s="223">
        <f t="shared" si="3"/>
        <v>0</v>
      </c>
      <c r="AE14" s="223">
        <f t="shared" si="3"/>
        <v>0</v>
      </c>
      <c r="AF14" s="215"/>
      <c r="AG14" s="215"/>
    </row>
    <row r="15">
      <c r="A15" s="215"/>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row>
    <row r="16">
      <c r="A16" s="214" t="s">
        <v>298</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row>
    <row r="17">
      <c r="A17" s="214" t="s">
        <v>294</v>
      </c>
      <c r="B17" s="224">
        <f t="shared" ref="B17:AE17" si="4">B12*B$46</f>
        <v>0</v>
      </c>
      <c r="C17" s="224">
        <f t="shared" si="4"/>
        <v>0</v>
      </c>
      <c r="D17" s="224">
        <f t="shared" si="4"/>
        <v>0</v>
      </c>
      <c r="E17" s="224">
        <f t="shared" si="4"/>
        <v>0</v>
      </c>
      <c r="F17" s="224">
        <f t="shared" si="4"/>
        <v>0</v>
      </c>
      <c r="G17" s="224">
        <f t="shared" si="4"/>
        <v>0</v>
      </c>
      <c r="H17" s="224">
        <f t="shared" si="4"/>
        <v>0</v>
      </c>
      <c r="I17" s="224">
        <f t="shared" si="4"/>
        <v>0</v>
      </c>
      <c r="J17" s="224">
        <f t="shared" si="4"/>
        <v>0</v>
      </c>
      <c r="K17" s="224">
        <f t="shared" si="4"/>
        <v>0</v>
      </c>
      <c r="L17" s="224">
        <f t="shared" si="4"/>
        <v>0</v>
      </c>
      <c r="M17" s="224">
        <f t="shared" si="4"/>
        <v>0</v>
      </c>
      <c r="N17" s="224">
        <f t="shared" si="4"/>
        <v>0</v>
      </c>
      <c r="O17" s="224">
        <f t="shared" si="4"/>
        <v>0</v>
      </c>
      <c r="P17" s="224">
        <f t="shared" si="4"/>
        <v>0</v>
      </c>
      <c r="Q17" s="224">
        <f t="shared" si="4"/>
        <v>0</v>
      </c>
      <c r="R17" s="224">
        <f t="shared" si="4"/>
        <v>0</v>
      </c>
      <c r="S17" s="224">
        <f t="shared" si="4"/>
        <v>0</v>
      </c>
      <c r="T17" s="224">
        <f t="shared" si="4"/>
        <v>0</v>
      </c>
      <c r="U17" s="224">
        <f t="shared" si="4"/>
        <v>0</v>
      </c>
      <c r="V17" s="224">
        <f t="shared" si="4"/>
        <v>0</v>
      </c>
      <c r="W17" s="224">
        <f t="shared" si="4"/>
        <v>0</v>
      </c>
      <c r="X17" s="224">
        <f t="shared" si="4"/>
        <v>0</v>
      </c>
      <c r="Y17" s="224">
        <f t="shared" si="4"/>
        <v>0</v>
      </c>
      <c r="Z17" s="224">
        <f t="shared" si="4"/>
        <v>0</v>
      </c>
      <c r="AA17" s="224">
        <f t="shared" si="4"/>
        <v>0</v>
      </c>
      <c r="AB17" s="224">
        <f t="shared" si="4"/>
        <v>116.0622553</v>
      </c>
      <c r="AC17" s="224">
        <f t="shared" si="4"/>
        <v>0</v>
      </c>
      <c r="AD17" s="224">
        <f t="shared" si="4"/>
        <v>0</v>
      </c>
      <c r="AE17" s="224">
        <f t="shared" si="4"/>
        <v>0</v>
      </c>
      <c r="AF17" s="27"/>
      <c r="AG17" s="27"/>
    </row>
    <row r="18">
      <c r="A18" s="214" t="s">
        <v>295</v>
      </c>
      <c r="B18" s="225" t="s">
        <v>296</v>
      </c>
      <c r="C18" s="225" t="s">
        <v>296</v>
      </c>
      <c r="D18" s="225" t="s">
        <v>296</v>
      </c>
      <c r="E18" s="225" t="s">
        <v>296</v>
      </c>
      <c r="F18" s="225" t="s">
        <v>296</v>
      </c>
      <c r="G18" s="225" t="s">
        <v>296</v>
      </c>
      <c r="H18" s="224">
        <f t="shared" ref="H18:AE18" si="5">H13*H$46</f>
        <v>0</v>
      </c>
      <c r="I18" s="224">
        <f t="shared" si="5"/>
        <v>0</v>
      </c>
      <c r="J18" s="224">
        <f t="shared" si="5"/>
        <v>0</v>
      </c>
      <c r="K18" s="224">
        <f t="shared" si="5"/>
        <v>0</v>
      </c>
      <c r="L18" s="224">
        <f t="shared" si="5"/>
        <v>0</v>
      </c>
      <c r="M18" s="224">
        <f t="shared" si="5"/>
        <v>0</v>
      </c>
      <c r="N18" s="224">
        <f t="shared" si="5"/>
        <v>0</v>
      </c>
      <c r="O18" s="224">
        <f t="shared" si="5"/>
        <v>0</v>
      </c>
      <c r="P18" s="224">
        <f t="shared" si="5"/>
        <v>0</v>
      </c>
      <c r="Q18" s="224">
        <f t="shared" si="5"/>
        <v>0</v>
      </c>
      <c r="R18" s="224">
        <f t="shared" si="5"/>
        <v>0</v>
      </c>
      <c r="S18" s="224">
        <f t="shared" si="5"/>
        <v>0</v>
      </c>
      <c r="T18" s="224">
        <f t="shared" si="5"/>
        <v>0</v>
      </c>
      <c r="U18" s="224">
        <f t="shared" si="5"/>
        <v>0</v>
      </c>
      <c r="V18" s="224">
        <f t="shared" si="5"/>
        <v>0</v>
      </c>
      <c r="W18" s="224">
        <f t="shared" si="5"/>
        <v>0</v>
      </c>
      <c r="X18" s="224">
        <f t="shared" si="5"/>
        <v>0</v>
      </c>
      <c r="Y18" s="224">
        <f t="shared" si="5"/>
        <v>0</v>
      </c>
      <c r="Z18" s="224">
        <f t="shared" si="5"/>
        <v>0</v>
      </c>
      <c r="AA18" s="224">
        <f t="shared" si="5"/>
        <v>0</v>
      </c>
      <c r="AB18" s="224">
        <f t="shared" si="5"/>
        <v>0</v>
      </c>
      <c r="AC18" s="224">
        <f t="shared" si="5"/>
        <v>0</v>
      </c>
      <c r="AD18" s="224">
        <f t="shared" si="5"/>
        <v>0</v>
      </c>
      <c r="AE18" s="224">
        <f t="shared" si="5"/>
        <v>0</v>
      </c>
      <c r="AF18" s="27"/>
      <c r="AG18" s="27"/>
    </row>
    <row r="19">
      <c r="A19" s="214" t="s">
        <v>297</v>
      </c>
      <c r="B19" s="224">
        <f t="shared" ref="B19:AE19" si="6">B14*B$46</f>
        <v>0</v>
      </c>
      <c r="C19" s="224">
        <f t="shared" si="6"/>
        <v>0</v>
      </c>
      <c r="D19" s="224">
        <f t="shared" si="6"/>
        <v>0</v>
      </c>
      <c r="E19" s="224">
        <f t="shared" si="6"/>
        <v>0</v>
      </c>
      <c r="F19" s="224">
        <f t="shared" si="6"/>
        <v>0</v>
      </c>
      <c r="G19" s="224">
        <f t="shared" si="6"/>
        <v>0</v>
      </c>
      <c r="H19" s="224">
        <f t="shared" si="6"/>
        <v>0</v>
      </c>
      <c r="I19" s="224">
        <f t="shared" si="6"/>
        <v>0</v>
      </c>
      <c r="J19" s="224">
        <f t="shared" si="6"/>
        <v>0</v>
      </c>
      <c r="K19" s="224">
        <f t="shared" si="6"/>
        <v>0</v>
      </c>
      <c r="L19" s="224">
        <f t="shared" si="6"/>
        <v>0</v>
      </c>
      <c r="M19" s="224">
        <f t="shared" si="6"/>
        <v>0</v>
      </c>
      <c r="N19" s="224">
        <f t="shared" si="6"/>
        <v>0</v>
      </c>
      <c r="O19" s="224">
        <f t="shared" si="6"/>
        <v>0</v>
      </c>
      <c r="P19" s="224">
        <f t="shared" si="6"/>
        <v>0</v>
      </c>
      <c r="Q19" s="224">
        <f t="shared" si="6"/>
        <v>0</v>
      </c>
      <c r="R19" s="224">
        <f t="shared" si="6"/>
        <v>0</v>
      </c>
      <c r="S19" s="224">
        <f t="shared" si="6"/>
        <v>0</v>
      </c>
      <c r="T19" s="224">
        <f t="shared" si="6"/>
        <v>0</v>
      </c>
      <c r="U19" s="224">
        <f t="shared" si="6"/>
        <v>0</v>
      </c>
      <c r="V19" s="224">
        <f t="shared" si="6"/>
        <v>0</v>
      </c>
      <c r="W19" s="224">
        <f t="shared" si="6"/>
        <v>0</v>
      </c>
      <c r="X19" s="224">
        <f t="shared" si="6"/>
        <v>0</v>
      </c>
      <c r="Y19" s="224">
        <f t="shared" si="6"/>
        <v>0</v>
      </c>
      <c r="Z19" s="224">
        <f t="shared" si="6"/>
        <v>0</v>
      </c>
      <c r="AA19" s="224">
        <f t="shared" si="6"/>
        <v>0</v>
      </c>
      <c r="AB19" s="224">
        <f t="shared" si="6"/>
        <v>0</v>
      </c>
      <c r="AC19" s="224">
        <f t="shared" si="6"/>
        <v>0</v>
      </c>
      <c r="AD19" s="224">
        <f t="shared" si="6"/>
        <v>0</v>
      </c>
      <c r="AE19" s="224">
        <f t="shared" si="6"/>
        <v>0</v>
      </c>
      <c r="AF19" s="27"/>
      <c r="AG19" s="27"/>
    </row>
    <row r="20">
      <c r="A20" s="2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c r="A21" s="216" t="s">
        <v>299</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215"/>
      <c r="AG21" s="215"/>
    </row>
    <row r="22">
      <c r="A22" s="83"/>
      <c r="B22" s="217">
        <v>1993.0</v>
      </c>
      <c r="C22" s="217">
        <v>1994.0</v>
      </c>
      <c r="D22" s="217">
        <v>1995.0</v>
      </c>
      <c r="E22" s="217">
        <v>1996.0</v>
      </c>
      <c r="F22" s="217">
        <v>1997.0</v>
      </c>
      <c r="G22" s="217">
        <v>1998.0</v>
      </c>
      <c r="H22" s="217">
        <v>1999.0</v>
      </c>
      <c r="I22" s="217">
        <v>2000.0</v>
      </c>
      <c r="J22" s="217">
        <v>2001.0</v>
      </c>
      <c r="K22" s="217">
        <v>2002.0</v>
      </c>
      <c r="L22" s="217">
        <v>2003.0</v>
      </c>
      <c r="M22" s="217">
        <v>2004.0</v>
      </c>
      <c r="N22" s="217">
        <v>2005.0</v>
      </c>
      <c r="O22" s="217">
        <v>2006.0</v>
      </c>
      <c r="P22" s="217">
        <v>2007.0</v>
      </c>
      <c r="Q22" s="217">
        <v>2008.0</v>
      </c>
      <c r="R22" s="217">
        <v>2009.0</v>
      </c>
      <c r="S22" s="217">
        <v>2010.0</v>
      </c>
      <c r="T22" s="217">
        <v>2011.0</v>
      </c>
      <c r="U22" s="217">
        <v>2012.0</v>
      </c>
      <c r="V22" s="217">
        <v>2013.0</v>
      </c>
      <c r="W22" s="217">
        <v>2014.0</v>
      </c>
      <c r="X22" s="217">
        <v>2015.0</v>
      </c>
      <c r="Y22" s="217">
        <v>2016.0</v>
      </c>
      <c r="Z22" s="217">
        <v>2017.0</v>
      </c>
      <c r="AA22" s="217">
        <v>2018.0</v>
      </c>
      <c r="AB22" s="217">
        <v>2019.0</v>
      </c>
      <c r="AC22" s="217">
        <v>2020.0</v>
      </c>
      <c r="AD22" s="217">
        <v>2021.0</v>
      </c>
      <c r="AE22" s="217">
        <v>2022.0</v>
      </c>
      <c r="AF22" s="215"/>
      <c r="AG22" s="215"/>
    </row>
    <row r="23">
      <c r="A23" s="214" t="s">
        <v>300</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15"/>
      <c r="AG23" s="215"/>
    </row>
    <row r="24">
      <c r="A24" s="214" t="s">
        <v>294</v>
      </c>
      <c r="B24" s="226">
        <f t="shared" ref="B24:AE24" si="7">B5*B48</f>
        <v>0</v>
      </c>
      <c r="C24" s="226">
        <f t="shared" si="7"/>
        <v>0</v>
      </c>
      <c r="D24" s="226">
        <f t="shared" si="7"/>
        <v>0</v>
      </c>
      <c r="E24" s="226">
        <f t="shared" si="7"/>
        <v>0</v>
      </c>
      <c r="F24" s="226">
        <f t="shared" si="7"/>
        <v>0</v>
      </c>
      <c r="G24" s="226">
        <f t="shared" si="7"/>
        <v>0</v>
      </c>
      <c r="H24" s="226">
        <f t="shared" si="7"/>
        <v>0</v>
      </c>
      <c r="I24" s="226">
        <f t="shared" si="7"/>
        <v>0</v>
      </c>
      <c r="J24" s="226">
        <f t="shared" si="7"/>
        <v>0</v>
      </c>
      <c r="K24" s="226">
        <f t="shared" si="7"/>
        <v>0</v>
      </c>
      <c r="L24" s="226">
        <f t="shared" si="7"/>
        <v>0</v>
      </c>
      <c r="M24" s="226">
        <f t="shared" si="7"/>
        <v>0</v>
      </c>
      <c r="N24" s="226">
        <f t="shared" si="7"/>
        <v>0</v>
      </c>
      <c r="O24" s="226">
        <f t="shared" si="7"/>
        <v>0</v>
      </c>
      <c r="P24" s="226">
        <f t="shared" si="7"/>
        <v>0</v>
      </c>
      <c r="Q24" s="226">
        <f t="shared" si="7"/>
        <v>0</v>
      </c>
      <c r="R24" s="226">
        <f t="shared" si="7"/>
        <v>0</v>
      </c>
      <c r="S24" s="226">
        <f t="shared" si="7"/>
        <v>0</v>
      </c>
      <c r="T24" s="226">
        <f t="shared" si="7"/>
        <v>0</v>
      </c>
      <c r="U24" s="226">
        <f t="shared" si="7"/>
        <v>0</v>
      </c>
      <c r="V24" s="226">
        <f t="shared" si="7"/>
        <v>0</v>
      </c>
      <c r="W24" s="226">
        <f t="shared" si="7"/>
        <v>0</v>
      </c>
      <c r="X24" s="226">
        <f t="shared" si="7"/>
        <v>0</v>
      </c>
      <c r="Y24" s="226">
        <f t="shared" si="7"/>
        <v>0</v>
      </c>
      <c r="Z24" s="226">
        <f t="shared" si="7"/>
        <v>0</v>
      </c>
      <c r="AA24" s="226">
        <f t="shared" si="7"/>
        <v>0</v>
      </c>
      <c r="AB24" s="226">
        <f t="shared" si="7"/>
        <v>102.4422282</v>
      </c>
      <c r="AC24" s="226">
        <f t="shared" si="7"/>
        <v>0</v>
      </c>
      <c r="AD24" s="226">
        <f t="shared" si="7"/>
        <v>0</v>
      </c>
      <c r="AE24" s="226">
        <f t="shared" si="7"/>
        <v>0</v>
      </c>
      <c r="AF24" s="215"/>
      <c r="AG24" s="215"/>
    </row>
    <row r="25">
      <c r="A25" s="214" t="s">
        <v>295</v>
      </c>
      <c r="B25" s="227"/>
      <c r="C25" s="227"/>
      <c r="D25" s="227"/>
      <c r="E25" s="227"/>
      <c r="F25" s="227"/>
      <c r="G25" s="227"/>
      <c r="H25" s="226">
        <f t="shared" ref="H25:AE25" si="8">H6*H37*H48</f>
        <v>0</v>
      </c>
      <c r="I25" s="226">
        <f t="shared" si="8"/>
        <v>0</v>
      </c>
      <c r="J25" s="226">
        <f t="shared" si="8"/>
        <v>0</v>
      </c>
      <c r="K25" s="226">
        <f t="shared" si="8"/>
        <v>0</v>
      </c>
      <c r="L25" s="226">
        <f t="shared" si="8"/>
        <v>0</v>
      </c>
      <c r="M25" s="226">
        <f t="shared" si="8"/>
        <v>0</v>
      </c>
      <c r="N25" s="226">
        <f t="shared" si="8"/>
        <v>0</v>
      </c>
      <c r="O25" s="226">
        <f t="shared" si="8"/>
        <v>0</v>
      </c>
      <c r="P25" s="226">
        <f t="shared" si="8"/>
        <v>0</v>
      </c>
      <c r="Q25" s="226">
        <f t="shared" si="8"/>
        <v>0</v>
      </c>
      <c r="R25" s="226">
        <f t="shared" si="8"/>
        <v>0</v>
      </c>
      <c r="S25" s="226">
        <f t="shared" si="8"/>
        <v>0</v>
      </c>
      <c r="T25" s="226">
        <f t="shared" si="8"/>
        <v>0</v>
      </c>
      <c r="U25" s="226">
        <f t="shared" si="8"/>
        <v>0</v>
      </c>
      <c r="V25" s="226">
        <f t="shared" si="8"/>
        <v>0</v>
      </c>
      <c r="W25" s="226">
        <f t="shared" si="8"/>
        <v>0</v>
      </c>
      <c r="X25" s="226">
        <f t="shared" si="8"/>
        <v>0</v>
      </c>
      <c r="Y25" s="226">
        <f t="shared" si="8"/>
        <v>0</v>
      </c>
      <c r="Z25" s="226">
        <f t="shared" si="8"/>
        <v>0</v>
      </c>
      <c r="AA25" s="226">
        <f t="shared" si="8"/>
        <v>0</v>
      </c>
      <c r="AB25" s="226">
        <f t="shared" si="8"/>
        <v>0</v>
      </c>
      <c r="AC25" s="226">
        <f t="shared" si="8"/>
        <v>0</v>
      </c>
      <c r="AD25" s="226">
        <f t="shared" si="8"/>
        <v>0</v>
      </c>
      <c r="AE25" s="226">
        <f t="shared" si="8"/>
        <v>0</v>
      </c>
      <c r="AF25" s="215"/>
      <c r="AG25" s="215"/>
    </row>
    <row r="26">
      <c r="A26" s="214" t="s">
        <v>297</v>
      </c>
      <c r="B26" s="226">
        <f t="shared" ref="B26:AE26" si="9">B7*B38*B48</f>
        <v>0</v>
      </c>
      <c r="C26" s="226">
        <f t="shared" si="9"/>
        <v>0</v>
      </c>
      <c r="D26" s="226">
        <f t="shared" si="9"/>
        <v>0</v>
      </c>
      <c r="E26" s="226">
        <f t="shared" si="9"/>
        <v>0</v>
      </c>
      <c r="F26" s="226">
        <f t="shared" si="9"/>
        <v>0</v>
      </c>
      <c r="G26" s="226">
        <f t="shared" si="9"/>
        <v>0</v>
      </c>
      <c r="H26" s="226">
        <f t="shared" si="9"/>
        <v>0</v>
      </c>
      <c r="I26" s="226">
        <f t="shared" si="9"/>
        <v>0</v>
      </c>
      <c r="J26" s="226">
        <f t="shared" si="9"/>
        <v>0</v>
      </c>
      <c r="K26" s="226">
        <f t="shared" si="9"/>
        <v>0</v>
      </c>
      <c r="L26" s="226">
        <f t="shared" si="9"/>
        <v>0</v>
      </c>
      <c r="M26" s="226">
        <f t="shared" si="9"/>
        <v>0</v>
      </c>
      <c r="N26" s="226">
        <f t="shared" si="9"/>
        <v>0</v>
      </c>
      <c r="O26" s="226">
        <f t="shared" si="9"/>
        <v>0</v>
      </c>
      <c r="P26" s="226">
        <f t="shared" si="9"/>
        <v>0</v>
      </c>
      <c r="Q26" s="226">
        <f t="shared" si="9"/>
        <v>0</v>
      </c>
      <c r="R26" s="226">
        <f t="shared" si="9"/>
        <v>0</v>
      </c>
      <c r="S26" s="226">
        <f t="shared" si="9"/>
        <v>0</v>
      </c>
      <c r="T26" s="226">
        <f t="shared" si="9"/>
        <v>0</v>
      </c>
      <c r="U26" s="226">
        <f t="shared" si="9"/>
        <v>0</v>
      </c>
      <c r="V26" s="226">
        <f t="shared" si="9"/>
        <v>0</v>
      </c>
      <c r="W26" s="226">
        <f t="shared" si="9"/>
        <v>0</v>
      </c>
      <c r="X26" s="226">
        <f t="shared" si="9"/>
        <v>0</v>
      </c>
      <c r="Y26" s="226">
        <f t="shared" si="9"/>
        <v>0</v>
      </c>
      <c r="Z26" s="226">
        <f t="shared" si="9"/>
        <v>0</v>
      </c>
      <c r="AA26" s="226">
        <f t="shared" si="9"/>
        <v>0</v>
      </c>
      <c r="AB26" s="226">
        <f t="shared" si="9"/>
        <v>0</v>
      </c>
      <c r="AC26" s="226">
        <f t="shared" si="9"/>
        <v>0</v>
      </c>
      <c r="AD26" s="226">
        <f t="shared" si="9"/>
        <v>0</v>
      </c>
      <c r="AE26" s="226">
        <f t="shared" si="9"/>
        <v>0</v>
      </c>
      <c r="AF26" s="215"/>
      <c r="AG26" s="215"/>
    </row>
    <row r="27">
      <c r="A27" s="215"/>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row>
    <row r="28">
      <c r="A28" s="214" t="s">
        <v>301</v>
      </c>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28"/>
      <c r="AC28" s="228"/>
      <c r="AD28" s="228"/>
      <c r="AE28" s="228"/>
      <c r="AF28" s="228"/>
      <c r="AG28" s="215"/>
    </row>
    <row r="29">
      <c r="A29" s="214" t="s">
        <v>294</v>
      </c>
      <c r="B29" s="229">
        <f t="shared" ref="B29:AE29" si="10">B5*B48*B49</f>
        <v>0</v>
      </c>
      <c r="C29" s="229">
        <f t="shared" si="10"/>
        <v>0</v>
      </c>
      <c r="D29" s="229">
        <f t="shared" si="10"/>
        <v>0</v>
      </c>
      <c r="E29" s="229">
        <f t="shared" si="10"/>
        <v>0</v>
      </c>
      <c r="F29" s="229">
        <f t="shared" si="10"/>
        <v>0</v>
      </c>
      <c r="G29" s="229">
        <f t="shared" si="10"/>
        <v>0</v>
      </c>
      <c r="H29" s="229">
        <f t="shared" si="10"/>
        <v>0</v>
      </c>
      <c r="I29" s="229">
        <f t="shared" si="10"/>
        <v>0</v>
      </c>
      <c r="J29" s="229">
        <f t="shared" si="10"/>
        <v>0</v>
      </c>
      <c r="K29" s="229">
        <f t="shared" si="10"/>
        <v>0</v>
      </c>
      <c r="L29" s="229">
        <f t="shared" si="10"/>
        <v>0</v>
      </c>
      <c r="M29" s="229">
        <f t="shared" si="10"/>
        <v>0</v>
      </c>
      <c r="N29" s="229">
        <f t="shared" si="10"/>
        <v>0</v>
      </c>
      <c r="O29" s="229">
        <f t="shared" si="10"/>
        <v>0</v>
      </c>
      <c r="P29" s="229">
        <f t="shared" si="10"/>
        <v>0</v>
      </c>
      <c r="Q29" s="229">
        <f t="shared" si="10"/>
        <v>0</v>
      </c>
      <c r="R29" s="229">
        <f t="shared" si="10"/>
        <v>0</v>
      </c>
      <c r="S29" s="229">
        <f t="shared" si="10"/>
        <v>0</v>
      </c>
      <c r="T29" s="229">
        <f t="shared" si="10"/>
        <v>0</v>
      </c>
      <c r="U29" s="229">
        <f t="shared" si="10"/>
        <v>0</v>
      </c>
      <c r="V29" s="229">
        <f t="shared" si="10"/>
        <v>0</v>
      </c>
      <c r="W29" s="229">
        <f t="shared" si="10"/>
        <v>0</v>
      </c>
      <c r="X29" s="229">
        <f t="shared" si="10"/>
        <v>0</v>
      </c>
      <c r="Y29" s="229">
        <f t="shared" si="10"/>
        <v>0</v>
      </c>
      <c r="Z29" s="229">
        <f t="shared" si="10"/>
        <v>0</v>
      </c>
      <c r="AA29" s="229">
        <f t="shared" si="10"/>
        <v>0</v>
      </c>
      <c r="AB29" s="229">
        <f t="shared" si="10"/>
        <v>102.2942655</v>
      </c>
      <c r="AC29" s="229">
        <f t="shared" si="10"/>
        <v>0</v>
      </c>
      <c r="AD29" s="229">
        <f t="shared" si="10"/>
        <v>0</v>
      </c>
      <c r="AE29" s="229">
        <f t="shared" si="10"/>
        <v>0</v>
      </c>
      <c r="AF29" s="27"/>
      <c r="AG29" s="27"/>
    </row>
    <row r="30">
      <c r="A30" s="214" t="s">
        <v>295</v>
      </c>
      <c r="B30" s="227"/>
      <c r="C30" s="227"/>
      <c r="D30" s="227"/>
      <c r="E30" s="227"/>
      <c r="F30" s="227"/>
      <c r="G30" s="227"/>
      <c r="H30" s="229">
        <f t="shared" ref="H30:AE30" si="11">H6*H37*H48*H49</f>
        <v>0</v>
      </c>
      <c r="I30" s="229">
        <f t="shared" si="11"/>
        <v>0</v>
      </c>
      <c r="J30" s="229">
        <f t="shared" si="11"/>
        <v>0</v>
      </c>
      <c r="K30" s="229">
        <f t="shared" si="11"/>
        <v>0</v>
      </c>
      <c r="L30" s="229">
        <f t="shared" si="11"/>
        <v>0</v>
      </c>
      <c r="M30" s="229">
        <f t="shared" si="11"/>
        <v>0</v>
      </c>
      <c r="N30" s="229">
        <f t="shared" si="11"/>
        <v>0</v>
      </c>
      <c r="O30" s="229">
        <f t="shared" si="11"/>
        <v>0</v>
      </c>
      <c r="P30" s="229">
        <f t="shared" si="11"/>
        <v>0</v>
      </c>
      <c r="Q30" s="229">
        <f t="shared" si="11"/>
        <v>0</v>
      </c>
      <c r="R30" s="229">
        <f t="shared" si="11"/>
        <v>0</v>
      </c>
      <c r="S30" s="229">
        <f t="shared" si="11"/>
        <v>0</v>
      </c>
      <c r="T30" s="229">
        <f t="shared" si="11"/>
        <v>0</v>
      </c>
      <c r="U30" s="229">
        <f t="shared" si="11"/>
        <v>0</v>
      </c>
      <c r="V30" s="229">
        <f t="shared" si="11"/>
        <v>0</v>
      </c>
      <c r="W30" s="229">
        <f t="shared" si="11"/>
        <v>0</v>
      </c>
      <c r="X30" s="229">
        <f t="shared" si="11"/>
        <v>0</v>
      </c>
      <c r="Y30" s="229">
        <f t="shared" si="11"/>
        <v>0</v>
      </c>
      <c r="Z30" s="229">
        <f t="shared" si="11"/>
        <v>0</v>
      </c>
      <c r="AA30" s="229">
        <f t="shared" si="11"/>
        <v>0</v>
      </c>
      <c r="AB30" s="229">
        <f t="shared" si="11"/>
        <v>0</v>
      </c>
      <c r="AC30" s="229">
        <f t="shared" si="11"/>
        <v>0</v>
      </c>
      <c r="AD30" s="229">
        <f t="shared" si="11"/>
        <v>0</v>
      </c>
      <c r="AE30" s="229">
        <f t="shared" si="11"/>
        <v>0</v>
      </c>
      <c r="AF30" s="27"/>
      <c r="AG30" s="27"/>
    </row>
    <row r="31">
      <c r="A31" s="214" t="s">
        <v>297</v>
      </c>
      <c r="B31" s="229">
        <f t="shared" ref="B31:AE31" si="12">B7*B38*B48*B49</f>
        <v>0</v>
      </c>
      <c r="C31" s="229">
        <f t="shared" si="12"/>
        <v>0</v>
      </c>
      <c r="D31" s="229">
        <f t="shared" si="12"/>
        <v>0</v>
      </c>
      <c r="E31" s="229">
        <f t="shared" si="12"/>
        <v>0</v>
      </c>
      <c r="F31" s="229">
        <f t="shared" si="12"/>
        <v>0</v>
      </c>
      <c r="G31" s="229">
        <f t="shared" si="12"/>
        <v>0</v>
      </c>
      <c r="H31" s="229">
        <f t="shared" si="12"/>
        <v>0</v>
      </c>
      <c r="I31" s="229">
        <f t="shared" si="12"/>
        <v>0</v>
      </c>
      <c r="J31" s="229">
        <f t="shared" si="12"/>
        <v>0</v>
      </c>
      <c r="K31" s="229">
        <f t="shared" si="12"/>
        <v>0</v>
      </c>
      <c r="L31" s="229">
        <f t="shared" si="12"/>
        <v>0</v>
      </c>
      <c r="M31" s="229">
        <f t="shared" si="12"/>
        <v>0</v>
      </c>
      <c r="N31" s="229">
        <f t="shared" si="12"/>
        <v>0</v>
      </c>
      <c r="O31" s="229">
        <f t="shared" si="12"/>
        <v>0</v>
      </c>
      <c r="P31" s="229">
        <f t="shared" si="12"/>
        <v>0</v>
      </c>
      <c r="Q31" s="229">
        <f t="shared" si="12"/>
        <v>0</v>
      </c>
      <c r="R31" s="229">
        <f t="shared" si="12"/>
        <v>0</v>
      </c>
      <c r="S31" s="229">
        <f t="shared" si="12"/>
        <v>0</v>
      </c>
      <c r="T31" s="229">
        <f t="shared" si="12"/>
        <v>0</v>
      </c>
      <c r="U31" s="229">
        <f t="shared" si="12"/>
        <v>0</v>
      </c>
      <c r="V31" s="229">
        <f t="shared" si="12"/>
        <v>0</v>
      </c>
      <c r="W31" s="229">
        <f t="shared" si="12"/>
        <v>0</v>
      </c>
      <c r="X31" s="229">
        <f t="shared" si="12"/>
        <v>0</v>
      </c>
      <c r="Y31" s="229">
        <f t="shared" si="12"/>
        <v>0</v>
      </c>
      <c r="Z31" s="229">
        <f t="shared" si="12"/>
        <v>0</v>
      </c>
      <c r="AA31" s="229">
        <f t="shared" si="12"/>
        <v>0</v>
      </c>
      <c r="AB31" s="229">
        <f t="shared" si="12"/>
        <v>0</v>
      </c>
      <c r="AC31" s="229">
        <f t="shared" si="12"/>
        <v>0</v>
      </c>
      <c r="AD31" s="229">
        <f t="shared" si="12"/>
        <v>0</v>
      </c>
      <c r="AE31" s="229">
        <f t="shared" si="12"/>
        <v>0</v>
      </c>
      <c r="AF31" s="27"/>
      <c r="AG31" s="27"/>
    </row>
    <row r="32">
      <c r="A32" s="215"/>
      <c r="B32" s="227"/>
      <c r="C32" s="227"/>
      <c r="D32" s="227"/>
      <c r="E32" s="227"/>
      <c r="F32" s="227"/>
      <c r="G32" s="227"/>
      <c r="H32" s="227"/>
      <c r="I32" s="227"/>
      <c r="J32" s="227"/>
      <c r="K32" s="227"/>
      <c r="L32" s="227"/>
      <c r="M32" s="227"/>
      <c r="N32" s="227"/>
      <c r="O32" s="227"/>
      <c r="P32" s="227"/>
      <c r="Q32" s="27"/>
      <c r="R32" s="27"/>
      <c r="S32" s="27"/>
      <c r="T32" s="27"/>
      <c r="U32" s="27"/>
      <c r="V32" s="27"/>
      <c r="W32" s="27"/>
      <c r="X32" s="27"/>
      <c r="Y32" s="27"/>
      <c r="Z32" s="27"/>
      <c r="AA32" s="27"/>
      <c r="AB32" s="27"/>
      <c r="AC32" s="27"/>
      <c r="AD32" s="27"/>
      <c r="AE32" s="27"/>
      <c r="AF32" s="27"/>
      <c r="AG32" s="27"/>
    </row>
    <row r="33">
      <c r="A33" s="215"/>
      <c r="B33" s="215"/>
      <c r="C33" s="215"/>
      <c r="D33" s="215"/>
      <c r="E33" s="215"/>
      <c r="F33" s="215"/>
      <c r="G33" s="215"/>
      <c r="H33" s="215"/>
      <c r="I33" s="215"/>
      <c r="J33" s="215"/>
      <c r="K33" s="215"/>
      <c r="L33" s="215"/>
      <c r="M33" s="215"/>
      <c r="N33" s="215"/>
      <c r="O33" s="215"/>
      <c r="P33" s="215"/>
      <c r="Q33" s="27"/>
      <c r="R33" s="27"/>
      <c r="S33" s="27"/>
      <c r="T33" s="27"/>
      <c r="U33" s="27"/>
      <c r="V33" s="27"/>
      <c r="W33" s="27"/>
      <c r="X33" s="27"/>
      <c r="Y33" s="27"/>
      <c r="Z33" s="27"/>
      <c r="AA33" s="27"/>
      <c r="AB33" s="27"/>
      <c r="AC33" s="27"/>
      <c r="AD33" s="27"/>
      <c r="AE33" s="27"/>
      <c r="AF33" s="27"/>
      <c r="AG33" s="27"/>
    </row>
    <row r="34">
      <c r="A34" s="215"/>
      <c r="B34" s="215"/>
      <c r="C34" s="215"/>
      <c r="D34" s="215"/>
      <c r="E34" s="215"/>
      <c r="F34" s="215"/>
      <c r="G34" s="215"/>
      <c r="H34" s="215"/>
      <c r="I34" s="215"/>
      <c r="J34" s="215"/>
      <c r="K34" s="215"/>
      <c r="L34" s="215"/>
      <c r="M34" s="215"/>
      <c r="N34" s="215"/>
      <c r="O34" s="215"/>
      <c r="P34" s="215"/>
      <c r="Q34" s="27"/>
      <c r="R34" s="27"/>
      <c r="S34" s="27"/>
      <c r="T34" s="27"/>
      <c r="U34" s="27"/>
      <c r="V34" s="27"/>
      <c r="W34" s="27"/>
      <c r="X34" s="27"/>
      <c r="Y34" s="27"/>
      <c r="Z34" s="27"/>
      <c r="AA34" s="27"/>
      <c r="AB34" s="27"/>
      <c r="AC34" s="27"/>
      <c r="AD34" s="27"/>
      <c r="AE34" s="27"/>
      <c r="AF34" s="27"/>
      <c r="AG34" s="27"/>
    </row>
    <row r="35">
      <c r="A35" s="230" t="s">
        <v>302</v>
      </c>
      <c r="B35" s="231"/>
      <c r="C35" s="231"/>
      <c r="D35" s="231"/>
      <c r="E35" s="231"/>
      <c r="F35" s="231"/>
      <c r="G35" s="231"/>
      <c r="H35" s="231"/>
      <c r="I35" s="231"/>
      <c r="J35" s="231"/>
      <c r="K35" s="231"/>
      <c r="L35" s="231"/>
      <c r="M35" s="231"/>
      <c r="N35" s="231"/>
      <c r="O35" s="231"/>
      <c r="P35" s="231"/>
      <c r="Q35" s="232"/>
      <c r="R35" s="232"/>
      <c r="S35" s="232"/>
      <c r="T35" s="232"/>
      <c r="U35" s="232"/>
      <c r="V35" s="232"/>
      <c r="W35" s="232"/>
      <c r="X35" s="232"/>
      <c r="Y35" s="232"/>
      <c r="Z35" s="232"/>
      <c r="AA35" s="232"/>
      <c r="AB35" s="232"/>
      <c r="AC35" s="232"/>
      <c r="AD35" s="232"/>
      <c r="AE35" s="232"/>
      <c r="AF35" s="27"/>
      <c r="AG35" s="27"/>
    </row>
    <row r="36">
      <c r="A36" s="233"/>
      <c r="B36" s="234" t="s">
        <v>303</v>
      </c>
      <c r="C36" s="234" t="s">
        <v>304</v>
      </c>
      <c r="D36" s="234" t="s">
        <v>305</v>
      </c>
      <c r="E36" s="234" t="s">
        <v>306</v>
      </c>
      <c r="F36" s="234" t="s">
        <v>307</v>
      </c>
      <c r="G36" s="234" t="s">
        <v>308</v>
      </c>
      <c r="H36" s="234" t="s">
        <v>309</v>
      </c>
      <c r="I36" s="234" t="s">
        <v>310</v>
      </c>
      <c r="J36" s="234" t="s">
        <v>311</v>
      </c>
      <c r="K36" s="234" t="s">
        <v>312</v>
      </c>
      <c r="L36" s="234" t="s">
        <v>313</v>
      </c>
      <c r="M36" s="234" t="s">
        <v>314</v>
      </c>
      <c r="N36" s="234" t="s">
        <v>315</v>
      </c>
      <c r="O36" s="234" t="s">
        <v>316</v>
      </c>
      <c r="P36" s="234" t="s">
        <v>317</v>
      </c>
      <c r="Q36" s="234" t="s">
        <v>318</v>
      </c>
      <c r="R36" s="234" t="s">
        <v>319</v>
      </c>
      <c r="S36" s="234" t="s">
        <v>320</v>
      </c>
      <c r="T36" s="234" t="s">
        <v>321</v>
      </c>
      <c r="U36" s="234" t="s">
        <v>322</v>
      </c>
      <c r="V36" s="234" t="s">
        <v>323</v>
      </c>
      <c r="W36" s="234" t="s">
        <v>324</v>
      </c>
      <c r="X36" s="234" t="s">
        <v>325</v>
      </c>
      <c r="Y36" s="234" t="s">
        <v>326</v>
      </c>
      <c r="Z36" s="234" t="s">
        <v>327</v>
      </c>
      <c r="AA36" s="234" t="s">
        <v>328</v>
      </c>
      <c r="AB36" s="234" t="s">
        <v>329</v>
      </c>
      <c r="AC36" s="234" t="s">
        <v>330</v>
      </c>
      <c r="AD36" s="234" t="s">
        <v>331</v>
      </c>
      <c r="AE36" s="234" t="s">
        <v>332</v>
      </c>
      <c r="AF36" s="27"/>
      <c r="AG36" s="27"/>
    </row>
    <row r="37">
      <c r="A37" s="235" t="s">
        <v>333</v>
      </c>
      <c r="B37" s="236" t="s">
        <v>296</v>
      </c>
      <c r="C37" s="236" t="s">
        <v>296</v>
      </c>
      <c r="D37" s="236" t="s">
        <v>296</v>
      </c>
      <c r="E37" s="236" t="s">
        <v>296</v>
      </c>
      <c r="F37" s="236" t="s">
        <v>296</v>
      </c>
      <c r="G37" s="236" t="s">
        <v>296</v>
      </c>
      <c r="H37" s="237">
        <v>36.882</v>
      </c>
      <c r="I37" s="237">
        <v>35.61</v>
      </c>
      <c r="J37" s="237">
        <v>34.083</v>
      </c>
      <c r="K37" s="237">
        <v>30.812</v>
      </c>
      <c r="L37" s="237">
        <v>31.844</v>
      </c>
      <c r="M37" s="237">
        <v>31.904</v>
      </c>
      <c r="N37" s="237">
        <v>29.784</v>
      </c>
      <c r="O37" s="237">
        <v>28.343</v>
      </c>
      <c r="P37" s="237">
        <v>27.762</v>
      </c>
      <c r="Q37" s="237">
        <v>24.942</v>
      </c>
      <c r="R37" s="237">
        <v>26.445</v>
      </c>
      <c r="S37" s="237">
        <v>25.29</v>
      </c>
      <c r="T37" s="237">
        <v>24.586</v>
      </c>
      <c r="U37" s="237">
        <v>25.143</v>
      </c>
      <c r="V37" s="237">
        <v>25.974</v>
      </c>
      <c r="W37" s="237">
        <v>27.533</v>
      </c>
      <c r="X37" s="237">
        <v>27.283</v>
      </c>
      <c r="Y37" s="237">
        <v>27.033</v>
      </c>
      <c r="Z37" s="237">
        <v>26.33</v>
      </c>
      <c r="AA37" s="237">
        <v>25.643</v>
      </c>
      <c r="AB37" s="237">
        <v>25.672</v>
      </c>
      <c r="AC37" s="237">
        <v>26.444</v>
      </c>
      <c r="AD37" s="237">
        <v>25.645</v>
      </c>
      <c r="AE37" s="237">
        <v>24.565</v>
      </c>
      <c r="AF37" s="238" t="s">
        <v>334</v>
      </c>
      <c r="AG37" s="27"/>
    </row>
    <row r="38">
      <c r="A38" s="235" t="s">
        <v>335</v>
      </c>
      <c r="B38" s="237">
        <v>29.155</v>
      </c>
      <c r="C38" s="237">
        <v>28.782</v>
      </c>
      <c r="D38" s="237">
        <v>26.545</v>
      </c>
      <c r="E38" s="237">
        <v>27.138</v>
      </c>
      <c r="F38" s="237">
        <v>31.711</v>
      </c>
      <c r="G38" s="237">
        <v>32.274</v>
      </c>
      <c r="H38" s="237">
        <v>34.6</v>
      </c>
      <c r="I38" s="237">
        <v>38.59</v>
      </c>
      <c r="J38" s="237">
        <v>38.038</v>
      </c>
      <c r="K38" s="237">
        <v>32.736</v>
      </c>
      <c r="L38" s="237">
        <v>28.227</v>
      </c>
      <c r="M38" s="237">
        <v>25.701</v>
      </c>
      <c r="N38" s="237">
        <v>23.947</v>
      </c>
      <c r="O38" s="237">
        <v>22.609</v>
      </c>
      <c r="P38" s="237">
        <v>20.308</v>
      </c>
      <c r="Q38" s="237">
        <v>17.035</v>
      </c>
      <c r="R38" s="237">
        <v>19.057</v>
      </c>
      <c r="S38" s="237">
        <v>19.111</v>
      </c>
      <c r="T38" s="237">
        <v>17.688</v>
      </c>
      <c r="U38" s="237">
        <v>19.583</v>
      </c>
      <c r="V38" s="237">
        <v>19.565</v>
      </c>
      <c r="W38" s="237">
        <v>20.746</v>
      </c>
      <c r="X38" s="237">
        <v>24.6</v>
      </c>
      <c r="Y38" s="237">
        <v>24.432</v>
      </c>
      <c r="Z38" s="237">
        <v>23.382</v>
      </c>
      <c r="AA38" s="237">
        <v>21.735</v>
      </c>
      <c r="AB38" s="237">
        <v>22.934</v>
      </c>
      <c r="AC38" s="237">
        <v>23.196</v>
      </c>
      <c r="AD38" s="237">
        <v>21.682</v>
      </c>
      <c r="AE38" s="237">
        <v>23.36</v>
      </c>
      <c r="AF38" s="239" t="s">
        <v>334</v>
      </c>
      <c r="AG38" s="215"/>
    </row>
    <row r="39">
      <c r="A39" s="215"/>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row>
    <row r="40">
      <c r="A40" s="235" t="s">
        <v>336</v>
      </c>
      <c r="B40" s="240">
        <v>21.4047961994289</v>
      </c>
      <c r="C40" s="240">
        <v>11.4983329617956</v>
      </c>
      <c r="D40" s="240">
        <v>9.1115485347683</v>
      </c>
      <c r="E40" s="240">
        <v>9.97326785368686</v>
      </c>
      <c r="F40" s="240">
        <v>8.3647897212161</v>
      </c>
      <c r="G40" s="240">
        <v>9.94234451304776</v>
      </c>
      <c r="H40" s="240">
        <v>2.99810210073382</v>
      </c>
      <c r="I40" s="240">
        <v>1.76630975217005</v>
      </c>
      <c r="J40" s="240">
        <v>4.88870393089285</v>
      </c>
      <c r="K40" s="240">
        <v>2.71546490472086</v>
      </c>
      <c r="L40" s="240">
        <v>1.15608205558652</v>
      </c>
      <c r="M40" s="240">
        <v>3.87239996269004</v>
      </c>
      <c r="N40" s="240">
        <v>0.0736545402828597</v>
      </c>
      <c r="O40" s="240">
        <v>0.690917575459466</v>
      </c>
      <c r="P40" s="240">
        <v>3.51813453065661</v>
      </c>
      <c r="Q40" s="240">
        <v>2.05416067838684</v>
      </c>
      <c r="R40" s="240">
        <v>2.59871422992668</v>
      </c>
      <c r="S40" s="240">
        <v>-1.42545681786295</v>
      </c>
      <c r="T40" s="240">
        <v>0.0209526123816204</v>
      </c>
      <c r="U40" s="240">
        <v>1.45998079215973</v>
      </c>
      <c r="V40" s="240">
        <v>1.4318823763525</v>
      </c>
      <c r="W40" s="240">
        <v>2.47997516033772</v>
      </c>
      <c r="X40" s="240">
        <v>1.16590627227416</v>
      </c>
      <c r="Y40" s="240">
        <v>1.26552436876699</v>
      </c>
      <c r="Z40" s="240">
        <v>1.44195925573236</v>
      </c>
      <c r="AA40" s="240">
        <v>2.3</v>
      </c>
      <c r="AB40" s="240">
        <v>3.5</v>
      </c>
      <c r="AC40" s="240">
        <v>4.2</v>
      </c>
      <c r="AD40" s="240">
        <v>3.3</v>
      </c>
      <c r="AE40" s="240">
        <v>10.8</v>
      </c>
      <c r="AF40" s="241" t="s">
        <v>337</v>
      </c>
      <c r="AG40" s="215"/>
    </row>
    <row r="41">
      <c r="A41" s="235" t="s">
        <v>338</v>
      </c>
      <c r="B41" s="242">
        <f t="shared" ref="B41:AE41" si="13">1+B40/100</f>
        <v>1.214047962</v>
      </c>
      <c r="C41" s="242">
        <f t="shared" si="13"/>
        <v>1.11498333</v>
      </c>
      <c r="D41" s="242">
        <f t="shared" si="13"/>
        <v>1.091115485</v>
      </c>
      <c r="E41" s="242">
        <f t="shared" si="13"/>
        <v>1.099732679</v>
      </c>
      <c r="F41" s="242">
        <f t="shared" si="13"/>
        <v>1.083647897</v>
      </c>
      <c r="G41" s="242">
        <f t="shared" si="13"/>
        <v>1.099423445</v>
      </c>
      <c r="H41" s="242">
        <f t="shared" si="13"/>
        <v>1.029981021</v>
      </c>
      <c r="I41" s="242">
        <f t="shared" si="13"/>
        <v>1.017663098</v>
      </c>
      <c r="J41" s="242">
        <f t="shared" si="13"/>
        <v>1.048887039</v>
      </c>
      <c r="K41" s="242">
        <f t="shared" si="13"/>
        <v>1.027154649</v>
      </c>
      <c r="L41" s="242">
        <f t="shared" si="13"/>
        <v>1.011560821</v>
      </c>
      <c r="M41" s="242">
        <f t="shared" si="13"/>
        <v>1.038724</v>
      </c>
      <c r="N41" s="242">
        <f t="shared" si="13"/>
        <v>1.000736545</v>
      </c>
      <c r="O41" s="242">
        <f t="shared" si="13"/>
        <v>1.006909176</v>
      </c>
      <c r="P41" s="242">
        <f t="shared" si="13"/>
        <v>1.035181345</v>
      </c>
      <c r="Q41" s="242">
        <f t="shared" si="13"/>
        <v>1.020541607</v>
      </c>
      <c r="R41" s="242">
        <f t="shared" si="13"/>
        <v>1.025987142</v>
      </c>
      <c r="S41" s="242">
        <f t="shared" si="13"/>
        <v>0.9857454318</v>
      </c>
      <c r="T41" s="242">
        <f t="shared" si="13"/>
        <v>1.000209526</v>
      </c>
      <c r="U41" s="242">
        <f t="shared" si="13"/>
        <v>1.014599808</v>
      </c>
      <c r="V41" s="242">
        <f t="shared" si="13"/>
        <v>1.014318824</v>
      </c>
      <c r="W41" s="242">
        <f t="shared" si="13"/>
        <v>1.024799752</v>
      </c>
      <c r="X41" s="242">
        <f t="shared" si="13"/>
        <v>1.011659063</v>
      </c>
      <c r="Y41" s="242">
        <f t="shared" si="13"/>
        <v>1.012655244</v>
      </c>
      <c r="Z41" s="242">
        <f t="shared" si="13"/>
        <v>1.014419593</v>
      </c>
      <c r="AA41" s="242">
        <f t="shared" si="13"/>
        <v>1.023</v>
      </c>
      <c r="AB41" s="242">
        <f t="shared" si="13"/>
        <v>1.035</v>
      </c>
      <c r="AC41" s="242">
        <f t="shared" si="13"/>
        <v>1.042</v>
      </c>
      <c r="AD41" s="242">
        <f t="shared" si="13"/>
        <v>1.033</v>
      </c>
      <c r="AE41" s="242">
        <f t="shared" si="13"/>
        <v>1.108</v>
      </c>
      <c r="AF41" s="215"/>
      <c r="AG41" s="215"/>
    </row>
    <row r="42">
      <c r="A42" s="235" t="s">
        <v>339</v>
      </c>
      <c r="B42" s="242">
        <f t="shared" ref="B42:AD42" si="14">C42*B41</f>
        <v>3.422201609</v>
      </c>
      <c r="C42" s="242">
        <f t="shared" si="14"/>
        <v>2.818835595</v>
      </c>
      <c r="D42" s="242">
        <f t="shared" si="14"/>
        <v>2.528141471</v>
      </c>
      <c r="E42" s="242">
        <f t="shared" si="14"/>
        <v>2.317024645</v>
      </c>
      <c r="F42" s="242">
        <f t="shared" si="14"/>
        <v>2.106898059</v>
      </c>
      <c r="G42" s="242">
        <f t="shared" si="14"/>
        <v>1.944264428</v>
      </c>
      <c r="H42" s="242">
        <f t="shared" si="14"/>
        <v>1.768440028</v>
      </c>
      <c r="I42" s="242">
        <f t="shared" si="14"/>
        <v>1.716963703</v>
      </c>
      <c r="J42" s="242">
        <f t="shared" si="14"/>
        <v>1.687163175</v>
      </c>
      <c r="K42" s="242">
        <f t="shared" si="14"/>
        <v>1.60852705</v>
      </c>
      <c r="L42" s="242">
        <f t="shared" si="14"/>
        <v>1.566002794</v>
      </c>
      <c r="M42" s="242">
        <f t="shared" si="14"/>
        <v>1.548105425</v>
      </c>
      <c r="N42" s="242">
        <f t="shared" si="14"/>
        <v>1.490391505</v>
      </c>
      <c r="O42" s="242">
        <f t="shared" si="14"/>
        <v>1.489294572</v>
      </c>
      <c r="P42" s="242">
        <f t="shared" si="14"/>
        <v>1.47907538</v>
      </c>
      <c r="Q42" s="242">
        <f t="shared" si="14"/>
        <v>1.428807992</v>
      </c>
      <c r="R42" s="242">
        <f t="shared" si="14"/>
        <v>1.400048742</v>
      </c>
      <c r="S42" s="242">
        <f t="shared" si="14"/>
        <v>1.364587025</v>
      </c>
      <c r="T42" s="242">
        <f t="shared" si="14"/>
        <v>1.384319907</v>
      </c>
      <c r="U42" s="242">
        <f t="shared" si="14"/>
        <v>1.384029917</v>
      </c>
      <c r="V42" s="242">
        <f t="shared" si="14"/>
        <v>1.364114113</v>
      </c>
      <c r="W42" s="242">
        <f t="shared" si="14"/>
        <v>1.344857337</v>
      </c>
      <c r="X42" s="242">
        <f t="shared" si="14"/>
        <v>1.312312318</v>
      </c>
      <c r="Y42" s="242">
        <f t="shared" si="14"/>
        <v>1.297188318</v>
      </c>
      <c r="Z42" s="242">
        <f t="shared" si="14"/>
        <v>1.280977239</v>
      </c>
      <c r="AA42" s="242">
        <f t="shared" si="14"/>
        <v>1.26276863</v>
      </c>
      <c r="AB42" s="242">
        <f t="shared" si="14"/>
        <v>1.234377937</v>
      </c>
      <c r="AC42" s="242">
        <f t="shared" si="14"/>
        <v>1.192635688</v>
      </c>
      <c r="AD42" s="242">
        <f t="shared" si="14"/>
        <v>1.144564</v>
      </c>
      <c r="AE42" s="242">
        <f>AE41</f>
        <v>1.108</v>
      </c>
      <c r="AF42" s="215"/>
      <c r="AG42" s="215"/>
    </row>
    <row r="43">
      <c r="A43" s="215"/>
      <c r="B43" s="243"/>
      <c r="C43" s="243"/>
      <c r="D43" s="243"/>
      <c r="E43" s="243"/>
      <c r="F43" s="243"/>
      <c r="G43" s="243"/>
      <c r="H43" s="243"/>
      <c r="I43" s="243"/>
      <c r="J43" s="243"/>
      <c r="K43" s="243"/>
      <c r="L43" s="243"/>
      <c r="M43" s="243"/>
      <c r="N43" s="243"/>
      <c r="O43" s="243"/>
      <c r="P43" s="243"/>
      <c r="Q43" s="243"/>
      <c r="R43" s="243"/>
      <c r="S43" s="243"/>
      <c r="T43" s="243"/>
      <c r="U43" s="243"/>
      <c r="V43" s="243"/>
      <c r="W43" s="244"/>
      <c r="X43" s="243"/>
      <c r="Y43" s="243"/>
      <c r="Z43" s="243"/>
      <c r="AA43" s="243"/>
      <c r="AB43" s="243"/>
      <c r="AC43" s="243"/>
      <c r="AD43" s="244"/>
      <c r="AE43" s="243"/>
      <c r="AF43" s="215"/>
      <c r="AG43" s="215"/>
    </row>
    <row r="44">
      <c r="A44" s="235" t="s">
        <v>340</v>
      </c>
      <c r="B44" s="240">
        <v>1.31367531083045</v>
      </c>
      <c r="C44" s="240">
        <v>2.3343834923003</v>
      </c>
      <c r="D44" s="240">
        <v>6.09381555760677</v>
      </c>
      <c r="E44" s="240">
        <v>4.22283253080626</v>
      </c>
      <c r="F44" s="240">
        <v>-0.594662610224034</v>
      </c>
      <c r="G44" s="240">
        <v>-0.328734253149364</v>
      </c>
      <c r="H44" s="240">
        <v>1.43287167423985</v>
      </c>
      <c r="I44" s="240">
        <v>4.2667354020238</v>
      </c>
      <c r="J44" s="240">
        <v>2.90876706790345</v>
      </c>
      <c r="K44" s="240">
        <v>1.65248807678515</v>
      </c>
      <c r="L44" s="240">
        <v>3.60297638314407</v>
      </c>
      <c r="M44" s="240">
        <v>4.90655718688777</v>
      </c>
      <c r="N44" s="240">
        <v>6.53347457129013</v>
      </c>
      <c r="O44" s="240">
        <v>6.85352921700336</v>
      </c>
      <c r="P44" s="240">
        <v>5.60265634403116</v>
      </c>
      <c r="Q44" s="240">
        <v>2.68226202482893</v>
      </c>
      <c r="R44" s="240">
        <v>-4.80256911019237</v>
      </c>
      <c r="S44" s="240">
        <v>2.27342752370046</v>
      </c>
      <c r="T44" s="240">
        <v>1.77783318662328</v>
      </c>
      <c r="U44" s="240">
        <v>-0.799850263588141</v>
      </c>
      <c r="V44" s="240">
        <v>-0.483655803377019</v>
      </c>
      <c r="W44" s="240">
        <v>2.71511773180339</v>
      </c>
      <c r="X44" s="240">
        <v>5.3092304700114</v>
      </c>
      <c r="Y44" s="240">
        <v>2.45052910461612</v>
      </c>
      <c r="Z44" s="240">
        <v>4.35260979993666</v>
      </c>
      <c r="AA44" s="240">
        <v>3.0</v>
      </c>
      <c r="AB44" s="240">
        <v>2.4</v>
      </c>
      <c r="AC44" s="240">
        <v>-5.6</v>
      </c>
      <c r="AD44" s="240">
        <v>3.3</v>
      </c>
      <c r="AE44" s="240">
        <v>2.4</v>
      </c>
      <c r="AF44" s="239" t="s">
        <v>334</v>
      </c>
      <c r="AG44" s="241" t="s">
        <v>337</v>
      </c>
    </row>
    <row r="45">
      <c r="A45" s="235" t="s">
        <v>341</v>
      </c>
      <c r="B45" s="242">
        <f t="shared" ref="B45:AE45" si="15">1+B44/100</f>
        <v>1.013136753</v>
      </c>
      <c r="C45" s="242">
        <f t="shared" si="15"/>
        <v>1.023343835</v>
      </c>
      <c r="D45" s="242">
        <f t="shared" si="15"/>
        <v>1.060938156</v>
      </c>
      <c r="E45" s="242">
        <f t="shared" si="15"/>
        <v>1.042228325</v>
      </c>
      <c r="F45" s="242">
        <f t="shared" si="15"/>
        <v>0.9940533739</v>
      </c>
      <c r="G45" s="242">
        <f t="shared" si="15"/>
        <v>0.9967126575</v>
      </c>
      <c r="H45" s="242">
        <f t="shared" si="15"/>
        <v>1.014328717</v>
      </c>
      <c r="I45" s="242">
        <f t="shared" si="15"/>
        <v>1.042667354</v>
      </c>
      <c r="J45" s="242">
        <f t="shared" si="15"/>
        <v>1.029087671</v>
      </c>
      <c r="K45" s="242">
        <f t="shared" si="15"/>
        <v>1.016524881</v>
      </c>
      <c r="L45" s="242">
        <f t="shared" si="15"/>
        <v>1.036029764</v>
      </c>
      <c r="M45" s="242">
        <f t="shared" si="15"/>
        <v>1.049065572</v>
      </c>
      <c r="N45" s="242">
        <f t="shared" si="15"/>
        <v>1.065334746</v>
      </c>
      <c r="O45" s="242">
        <f t="shared" si="15"/>
        <v>1.068535292</v>
      </c>
      <c r="P45" s="242">
        <f t="shared" si="15"/>
        <v>1.056026563</v>
      </c>
      <c r="Q45" s="242">
        <f t="shared" si="15"/>
        <v>1.02682262</v>
      </c>
      <c r="R45" s="242">
        <f t="shared" si="15"/>
        <v>0.9519743089</v>
      </c>
      <c r="S45" s="242">
        <f t="shared" si="15"/>
        <v>1.022734275</v>
      </c>
      <c r="T45" s="242">
        <f t="shared" si="15"/>
        <v>1.017778332</v>
      </c>
      <c r="U45" s="242">
        <f t="shared" si="15"/>
        <v>0.9920014974</v>
      </c>
      <c r="V45" s="242">
        <f t="shared" si="15"/>
        <v>0.995163442</v>
      </c>
      <c r="W45" s="242">
        <f t="shared" si="15"/>
        <v>1.027151177</v>
      </c>
      <c r="X45" s="242">
        <f t="shared" si="15"/>
        <v>1.053092305</v>
      </c>
      <c r="Y45" s="242">
        <f t="shared" si="15"/>
        <v>1.024505291</v>
      </c>
      <c r="Z45" s="242">
        <f t="shared" si="15"/>
        <v>1.043526098</v>
      </c>
      <c r="AA45" s="242">
        <f t="shared" si="15"/>
        <v>1.03</v>
      </c>
      <c r="AB45" s="242">
        <f t="shared" si="15"/>
        <v>1.024</v>
      </c>
      <c r="AC45" s="242">
        <f t="shared" si="15"/>
        <v>0.944</v>
      </c>
      <c r="AD45" s="242">
        <f t="shared" si="15"/>
        <v>1.033</v>
      </c>
      <c r="AE45" s="242">
        <f t="shared" si="15"/>
        <v>1.024</v>
      </c>
      <c r="AF45" s="215"/>
      <c r="AG45" s="215"/>
    </row>
    <row r="46">
      <c r="A46" s="235" t="s">
        <v>342</v>
      </c>
      <c r="B46" s="242">
        <f t="shared" ref="B46:AD46" si="16">C46*B45</f>
        <v>2.008690442</v>
      </c>
      <c r="C46" s="242">
        <f t="shared" si="16"/>
        <v>1.982644926</v>
      </c>
      <c r="D46" s="242">
        <f t="shared" si="16"/>
        <v>1.937418156</v>
      </c>
      <c r="E46" s="242">
        <f t="shared" si="16"/>
        <v>1.826136751</v>
      </c>
      <c r="F46" s="242">
        <f t="shared" si="16"/>
        <v>1.752146537</v>
      </c>
      <c r="G46" s="242">
        <f t="shared" si="16"/>
        <v>1.762628228</v>
      </c>
      <c r="H46" s="242">
        <f t="shared" si="16"/>
        <v>1.768441701</v>
      </c>
      <c r="I46" s="242">
        <f t="shared" si="16"/>
        <v>1.743460155</v>
      </c>
      <c r="J46" s="242">
        <f t="shared" si="16"/>
        <v>1.672115414</v>
      </c>
      <c r="K46" s="242">
        <f t="shared" si="16"/>
        <v>1.624852247</v>
      </c>
      <c r="L46" s="242">
        <f t="shared" si="16"/>
        <v>1.598438246</v>
      </c>
      <c r="M46" s="242">
        <f t="shared" si="16"/>
        <v>1.542849734</v>
      </c>
      <c r="N46" s="242">
        <f t="shared" si="16"/>
        <v>1.470689512</v>
      </c>
      <c r="O46" s="242">
        <f t="shared" si="16"/>
        <v>1.380495209</v>
      </c>
      <c r="P46" s="242">
        <f t="shared" si="16"/>
        <v>1.291950971</v>
      </c>
      <c r="Q46" s="242">
        <f t="shared" si="16"/>
        <v>1.223407645</v>
      </c>
      <c r="R46" s="242">
        <f t="shared" si="16"/>
        <v>1.191449839</v>
      </c>
      <c r="S46" s="242">
        <f t="shared" si="16"/>
        <v>1.251556715</v>
      </c>
      <c r="T46" s="242">
        <f t="shared" si="16"/>
        <v>1.223735965</v>
      </c>
      <c r="U46" s="242">
        <f t="shared" si="16"/>
        <v>1.20236001</v>
      </c>
      <c r="V46" s="242">
        <f t="shared" si="16"/>
        <v>1.212054632</v>
      </c>
      <c r="W46" s="242">
        <f t="shared" si="16"/>
        <v>1.217945295</v>
      </c>
      <c r="X46" s="242">
        <f t="shared" si="16"/>
        <v>1.185750765</v>
      </c>
      <c r="Y46" s="242">
        <f t="shared" si="16"/>
        <v>1.125970402</v>
      </c>
      <c r="Z46" s="242">
        <f t="shared" si="16"/>
        <v>1.099038152</v>
      </c>
      <c r="AA46" s="242">
        <f t="shared" si="16"/>
        <v>1.053196613</v>
      </c>
      <c r="AB46" s="242">
        <f t="shared" si="16"/>
        <v>1.022520984</v>
      </c>
      <c r="AC46" s="242">
        <f t="shared" si="16"/>
        <v>0.998555648</v>
      </c>
      <c r="AD46" s="242">
        <f t="shared" si="16"/>
        <v>1.057792</v>
      </c>
      <c r="AE46" s="242">
        <f>AE45</f>
        <v>1.024</v>
      </c>
      <c r="AF46" s="215"/>
      <c r="AG46" s="215"/>
    </row>
    <row r="47">
      <c r="A47" s="215"/>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15"/>
      <c r="AG47" s="215"/>
    </row>
    <row r="48">
      <c r="A48" s="235" t="s">
        <v>343</v>
      </c>
      <c r="B48" s="242">
        <f t="shared" ref="B48:AD48" si="17">C48*B41</f>
        <v>3.088629611</v>
      </c>
      <c r="C48" s="242">
        <f t="shared" si="17"/>
        <v>2.544075446</v>
      </c>
      <c r="D48" s="242">
        <f t="shared" si="17"/>
        <v>2.281716129</v>
      </c>
      <c r="E48" s="242">
        <f t="shared" si="17"/>
        <v>2.091177478</v>
      </c>
      <c r="F48" s="242">
        <f t="shared" si="17"/>
        <v>1.901532544</v>
      </c>
      <c r="G48" s="242">
        <f t="shared" si="17"/>
        <v>1.754751289</v>
      </c>
      <c r="H48" s="242">
        <f t="shared" si="17"/>
        <v>1.596065007</v>
      </c>
      <c r="I48" s="242">
        <f t="shared" si="17"/>
        <v>1.54960623</v>
      </c>
      <c r="J48" s="242">
        <f t="shared" si="17"/>
        <v>1.522710447</v>
      </c>
      <c r="K48" s="242">
        <f t="shared" si="17"/>
        <v>1.451739215</v>
      </c>
      <c r="L48" s="242">
        <f t="shared" si="17"/>
        <v>1.413359922</v>
      </c>
      <c r="M48" s="242">
        <f t="shared" si="17"/>
        <v>1.397207062</v>
      </c>
      <c r="N48" s="242">
        <f t="shared" si="17"/>
        <v>1.345118686</v>
      </c>
      <c r="O48" s="242">
        <f t="shared" si="17"/>
        <v>1.344128675</v>
      </c>
      <c r="P48" s="242">
        <f t="shared" si="17"/>
        <v>1.334905577</v>
      </c>
      <c r="Q48" s="242">
        <f t="shared" si="17"/>
        <v>1.289537899</v>
      </c>
      <c r="R48" s="242">
        <f t="shared" si="17"/>
        <v>1.263581897</v>
      </c>
      <c r="S48" s="242">
        <f t="shared" si="17"/>
        <v>1.231576737</v>
      </c>
      <c r="T48" s="242">
        <f t="shared" si="17"/>
        <v>1.249386198</v>
      </c>
      <c r="U48" s="242">
        <f t="shared" si="17"/>
        <v>1.249124473</v>
      </c>
      <c r="V48" s="242">
        <f t="shared" si="17"/>
        <v>1.231149921</v>
      </c>
      <c r="W48" s="242">
        <f t="shared" si="17"/>
        <v>1.21377016</v>
      </c>
      <c r="X48" s="242">
        <f t="shared" si="17"/>
        <v>1.184397399</v>
      </c>
      <c r="Y48" s="242">
        <f t="shared" si="17"/>
        <v>1.170747579</v>
      </c>
      <c r="Z48" s="242">
        <f t="shared" si="17"/>
        <v>1.156116641</v>
      </c>
      <c r="AA48" s="242">
        <f t="shared" si="17"/>
        <v>1.139682879</v>
      </c>
      <c r="AB48" s="242">
        <f t="shared" si="17"/>
        <v>1.11405951</v>
      </c>
      <c r="AC48" s="242">
        <f t="shared" si="17"/>
        <v>1.076386</v>
      </c>
      <c r="AD48" s="242">
        <f t="shared" si="17"/>
        <v>1.033</v>
      </c>
      <c r="AE48" s="242">
        <v>1.0</v>
      </c>
      <c r="AF48" s="215"/>
      <c r="AG48" s="215"/>
    </row>
    <row r="49">
      <c r="A49" s="235" t="s">
        <v>344</v>
      </c>
      <c r="B49" s="242">
        <f t="shared" ref="B49:AD49" si="18">C49*B45</f>
        <v>1.96161176</v>
      </c>
      <c r="C49" s="242">
        <f t="shared" si="18"/>
        <v>1.936176685</v>
      </c>
      <c r="D49" s="242">
        <f t="shared" si="18"/>
        <v>1.892009918</v>
      </c>
      <c r="E49" s="242">
        <f t="shared" si="18"/>
        <v>1.78333667</v>
      </c>
      <c r="F49" s="242">
        <f t="shared" si="18"/>
        <v>1.711080602</v>
      </c>
      <c r="G49" s="242">
        <f t="shared" si="18"/>
        <v>1.721316629</v>
      </c>
      <c r="H49" s="242">
        <f t="shared" si="18"/>
        <v>1.726993849</v>
      </c>
      <c r="I49" s="242">
        <f t="shared" si="18"/>
        <v>1.702597807</v>
      </c>
      <c r="J49" s="242">
        <f t="shared" si="18"/>
        <v>1.632925209</v>
      </c>
      <c r="K49" s="242">
        <f t="shared" si="18"/>
        <v>1.586769773</v>
      </c>
      <c r="L49" s="242">
        <f t="shared" si="18"/>
        <v>1.560974849</v>
      </c>
      <c r="M49" s="242">
        <f t="shared" si="18"/>
        <v>1.506689194</v>
      </c>
      <c r="N49" s="242">
        <f t="shared" si="18"/>
        <v>1.436220227</v>
      </c>
      <c r="O49" s="242">
        <f t="shared" si="18"/>
        <v>1.348139852</v>
      </c>
      <c r="P49" s="242">
        <f t="shared" si="18"/>
        <v>1.261670871</v>
      </c>
      <c r="Q49" s="242">
        <f t="shared" si="18"/>
        <v>1.194734029</v>
      </c>
      <c r="R49" s="242">
        <f t="shared" si="18"/>
        <v>1.163525233</v>
      </c>
      <c r="S49" s="242">
        <f t="shared" si="18"/>
        <v>1.222223355</v>
      </c>
      <c r="T49" s="242">
        <f t="shared" si="18"/>
        <v>1.195054653</v>
      </c>
      <c r="U49" s="242">
        <f t="shared" si="18"/>
        <v>1.174179697</v>
      </c>
      <c r="V49" s="242">
        <f t="shared" si="18"/>
        <v>1.183647101</v>
      </c>
      <c r="W49" s="242">
        <f t="shared" si="18"/>
        <v>1.189399702</v>
      </c>
      <c r="X49" s="242">
        <f t="shared" si="18"/>
        <v>1.157959732</v>
      </c>
      <c r="Y49" s="242">
        <f t="shared" si="18"/>
        <v>1.099580471</v>
      </c>
      <c r="Z49" s="242">
        <f t="shared" si="18"/>
        <v>1.073279445</v>
      </c>
      <c r="AA49" s="242">
        <f t="shared" si="18"/>
        <v>1.028512317</v>
      </c>
      <c r="AB49" s="242">
        <f t="shared" si="18"/>
        <v>0.998555648</v>
      </c>
      <c r="AC49" s="242">
        <f t="shared" si="18"/>
        <v>0.975152</v>
      </c>
      <c r="AD49" s="242">
        <f t="shared" si="18"/>
        <v>1.033</v>
      </c>
      <c r="AE49" s="245">
        <v>1.0</v>
      </c>
      <c r="AF49" s="215"/>
      <c r="AG49" s="215"/>
    </row>
    <row r="50">
      <c r="A50" s="215"/>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15"/>
      <c r="AG50" s="215"/>
    </row>
    <row r="51">
      <c r="A51" s="215"/>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15"/>
      <c r="AG51" s="215"/>
    </row>
    <row r="52">
      <c r="A52" s="215" t="s">
        <v>345</v>
      </c>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47"/>
      <c r="AA52" s="247"/>
      <c r="AB52" s="247"/>
      <c r="AC52" s="247"/>
      <c r="AD52" s="247"/>
      <c r="AE52" s="227"/>
      <c r="AF52" s="215"/>
      <c r="AG52" s="215"/>
    </row>
    <row r="53">
      <c r="A53" s="2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row>
    <row r="54">
      <c r="A54" s="215"/>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15"/>
      <c r="AF54" s="215"/>
      <c r="AG54" s="215"/>
    </row>
    <row r="55">
      <c r="A55" s="215"/>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15"/>
      <c r="AF55" s="215"/>
      <c r="AG55" s="215"/>
    </row>
    <row r="56">
      <c r="A56" s="2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row>
    <row r="57">
      <c r="A57" s="215"/>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row>
    <row r="58">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row>
    <row r="59">
      <c r="A59" s="2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row>
    <row r="60">
      <c r="A60" s="21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row r="62">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row>
    <row r="63">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row>
    <row r="64">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row>
    <row r="65">
      <c r="A65" s="215"/>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row>
    <row r="66">
      <c r="A66" s="215"/>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row>
    <row r="67">
      <c r="A67" s="215"/>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row>
    <row r="68">
      <c r="A68" s="215"/>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row>
    <row r="69">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row>
    <row r="70">
      <c r="A70" s="215"/>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row>
    <row r="71">
      <c r="A71" s="215"/>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row>
    <row r="72">
      <c r="A72" s="215"/>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row>
    <row r="73">
      <c r="A73" s="215"/>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row>
    <row r="74">
      <c r="A74" s="215"/>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row>
    <row r="75">
      <c r="A75" s="215"/>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row>
    <row r="76">
      <c r="A76" s="215"/>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row>
    <row r="77">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row>
    <row r="78">
      <c r="A78" s="215"/>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row>
    <row r="79">
      <c r="A79" s="215"/>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row>
    <row r="80">
      <c r="A80" s="21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row>
    <row r="81">
      <c r="A81" s="215"/>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row>
    <row r="82">
      <c r="A82" s="215"/>
      <c r="B82" s="21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row>
    <row r="83">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row>
    <row r="84">
      <c r="A84" s="215"/>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row>
    <row r="85">
      <c r="A85" s="215"/>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row>
    <row r="86">
      <c r="A86" s="215"/>
      <c r="B86" s="215"/>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row>
    <row r="87">
      <c r="A87" s="215"/>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row>
    <row r="88">
      <c r="A88" s="215"/>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row>
    <row r="89">
      <c r="A89" s="215"/>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row>
    <row r="90">
      <c r="A90" s="215"/>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row>
    <row r="91">
      <c r="A91" s="215"/>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row>
    <row r="92">
      <c r="A92" s="215"/>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row>
    <row r="93">
      <c r="A93" s="215"/>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row>
    <row r="94">
      <c r="A94" s="215"/>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row>
    <row r="95">
      <c r="A95" s="215"/>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row>
    <row r="96">
      <c r="A96" s="215"/>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row>
    <row r="97">
      <c r="A97" s="215"/>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row>
    <row r="98">
      <c r="A98" s="215"/>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row>
    <row r="99">
      <c r="A99" s="215"/>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row>
    <row r="100">
      <c r="A100" s="215"/>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row>
    <row r="101">
      <c r="A101" s="2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row>
    <row r="102">
      <c r="A102" s="215"/>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row>
    <row r="103">
      <c r="A103" s="215"/>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row>
    <row r="104">
      <c r="A104" s="215"/>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row>
    <row r="105">
      <c r="A105" s="215"/>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row>
    <row r="106">
      <c r="A106" s="215"/>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row>
    <row r="107">
      <c r="A107" s="215"/>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row>
    <row r="108">
      <c r="A108" s="215"/>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row>
    <row r="109">
      <c r="A109" s="21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row>
    <row r="110">
      <c r="A110" s="215"/>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row>
    <row r="111">
      <c r="A111" s="215"/>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row>
    <row r="112">
      <c r="A112" s="215"/>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row>
    <row r="113">
      <c r="A113" s="215"/>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c r="A114" s="215"/>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row>
    <row r="115">
      <c r="A115" s="215"/>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row>
    <row r="116">
      <c r="A116" s="215"/>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row>
    <row r="117">
      <c r="A117" s="215"/>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c r="A118" s="215"/>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c r="A119" s="215"/>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row>
    <row r="120">
      <c r="A120" s="215"/>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row>
    <row r="121">
      <c r="A121" s="215"/>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row>
    <row r="122">
      <c r="A122" s="215"/>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row>
    <row r="123">
      <c r="A123" s="215"/>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row>
    <row r="124">
      <c r="A124" s="215"/>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row>
    <row r="125">
      <c r="A125" s="215"/>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c r="A126" s="215"/>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c r="A127" s="215"/>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c r="A128" s="215"/>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c r="A129" s="215"/>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c r="A130" s="215"/>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c r="A131" s="215"/>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c r="A132" s="215"/>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c r="A133" s="215"/>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c r="A134" s="215"/>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row>
    <row r="135">
      <c r="A135" s="215"/>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row>
    <row r="136">
      <c r="A136" s="215"/>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row>
    <row r="137">
      <c r="A137" s="21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row>
    <row r="138">
      <c r="A138" s="215"/>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row>
    <row r="139">
      <c r="A139" s="215"/>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row>
    <row r="140">
      <c r="A140" s="215"/>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row>
    <row r="141">
      <c r="A141" s="215"/>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row>
    <row r="142">
      <c r="A142" s="215"/>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row>
    <row r="143">
      <c r="A143" s="215"/>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row>
    <row r="144">
      <c r="A144" s="215"/>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row>
    <row r="145">
      <c r="A145" s="215"/>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row>
    <row r="146">
      <c r="A146" s="215"/>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row>
    <row r="147">
      <c r="A147" s="215"/>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row>
    <row r="148">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row>
    <row r="149">
      <c r="A149" s="215"/>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row>
    <row r="150">
      <c r="A150" s="215"/>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row>
    <row r="151">
      <c r="A151" s="215"/>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row>
    <row r="152">
      <c r="A152" s="215"/>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row>
    <row r="153">
      <c r="A153" s="215"/>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row>
    <row r="154">
      <c r="A154" s="215"/>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row>
    <row r="155">
      <c r="A155" s="215"/>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row>
    <row r="156">
      <c r="A156" s="215"/>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row>
    <row r="157">
      <c r="A157" s="215"/>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row>
    <row r="158">
      <c r="A158" s="215"/>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row>
    <row r="159">
      <c r="A159" s="215"/>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row>
    <row r="160">
      <c r="A160" s="215"/>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row>
    <row r="161">
      <c r="A161" s="215"/>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row>
    <row r="162">
      <c r="A162" s="215"/>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row>
    <row r="163">
      <c r="A163" s="215"/>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row>
    <row r="164">
      <c r="A164" s="215"/>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row>
    <row r="165">
      <c r="A165" s="215"/>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row>
    <row r="166">
      <c r="A166" s="215"/>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row>
    <row r="167">
      <c r="A167" s="215"/>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row>
    <row r="168">
      <c r="A168" s="215"/>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row>
    <row r="169">
      <c r="A169" s="215"/>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row>
    <row r="170">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row>
    <row r="171">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row>
    <row r="172">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row>
    <row r="173">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row>
    <row r="174">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row>
    <row r="175">
      <c r="A175" s="215"/>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row>
    <row r="176">
      <c r="A176" s="215"/>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row>
    <row r="177">
      <c r="A177" s="215"/>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row>
    <row r="178">
      <c r="A178" s="215"/>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row>
    <row r="179">
      <c r="A179" s="215"/>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row>
    <row r="180">
      <c r="A180" s="215"/>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row>
    <row r="181">
      <c r="A181" s="215"/>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row>
    <row r="182">
      <c r="A182" s="215"/>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row>
    <row r="183">
      <c r="A183" s="215"/>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row>
    <row r="184">
      <c r="A184" s="215"/>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row>
    <row r="185">
      <c r="A185" s="215"/>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row>
    <row r="186">
      <c r="A186" s="215"/>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row>
    <row r="187">
      <c r="A187" s="215"/>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row>
    <row r="188">
      <c r="A188" s="215"/>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row>
    <row r="189">
      <c r="A189" s="215"/>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row>
    <row r="190">
      <c r="A190" s="215"/>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row>
    <row r="191">
      <c r="A191" s="215"/>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row>
    <row r="192">
      <c r="A192" s="215"/>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row>
    <row r="193">
      <c r="A193" s="215"/>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row>
    <row r="194">
      <c r="A194" s="215"/>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row>
    <row r="195">
      <c r="A195" s="215"/>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row>
    <row r="196">
      <c r="A196" s="215"/>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row>
    <row r="197">
      <c r="A197" s="215"/>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row>
    <row r="198">
      <c r="A198" s="215"/>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row>
    <row r="199">
      <c r="A199" s="215"/>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row>
    <row r="200">
      <c r="A200" s="215"/>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row>
    <row r="201">
      <c r="A201" s="215"/>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row>
    <row r="202">
      <c r="A202" s="215"/>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row>
    <row r="203">
      <c r="A203" s="215"/>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row>
    <row r="204">
      <c r="A204" s="215"/>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row>
    <row r="205">
      <c r="A205" s="215"/>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row>
    <row r="206">
      <c r="A206" s="215"/>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row>
    <row r="207">
      <c r="A207" s="215"/>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row>
    <row r="208">
      <c r="A208" s="215"/>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row>
    <row r="209">
      <c r="A209" s="215"/>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row>
    <row r="210">
      <c r="A210" s="215"/>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row>
    <row r="211">
      <c r="A211" s="215"/>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row>
    <row r="212">
      <c r="A212" s="215"/>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row>
    <row r="213">
      <c r="A213" s="215"/>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row>
    <row r="214">
      <c r="A214" s="215"/>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row>
    <row r="215">
      <c r="A215" s="215"/>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c r="AD215" s="215"/>
      <c r="AE215" s="215"/>
      <c r="AF215" s="215"/>
      <c r="AG215" s="215"/>
    </row>
    <row r="216">
      <c r="A216" s="215"/>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row>
    <row r="217">
      <c r="A217" s="215"/>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row>
    <row r="218">
      <c r="A218" s="215"/>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c r="AG218" s="215"/>
    </row>
    <row r="219">
      <c r="A219" s="215"/>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E219" s="215"/>
      <c r="AF219" s="215"/>
      <c r="AG219" s="215"/>
    </row>
    <row r="220">
      <c r="A220" s="215"/>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row>
    <row r="221">
      <c r="A221" s="215"/>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row>
    <row r="222">
      <c r="A222" s="215"/>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row>
    <row r="223">
      <c r="A223" s="215"/>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row>
    <row r="224">
      <c r="A224" s="215"/>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row>
    <row r="225">
      <c r="A225" s="215"/>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row>
    <row r="226">
      <c r="A226" s="215"/>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c r="AE226" s="215"/>
      <c r="AF226" s="215"/>
      <c r="AG226" s="215"/>
    </row>
    <row r="227">
      <c r="A227" s="215"/>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row>
    <row r="228">
      <c r="A228" s="215"/>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row>
    <row r="229">
      <c r="A229" s="215"/>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row>
    <row r="230">
      <c r="A230" s="215"/>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row>
    <row r="231">
      <c r="A231" s="21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row>
    <row r="232">
      <c r="A232" s="215"/>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row>
    <row r="233">
      <c r="A233" s="215"/>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row>
    <row r="234">
      <c r="A234" s="215"/>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row>
    <row r="235">
      <c r="A235" s="215"/>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row>
    <row r="236">
      <c r="A236" s="215"/>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row>
    <row r="237">
      <c r="A237" s="215"/>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row>
    <row r="238">
      <c r="A238" s="215"/>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row>
    <row r="239">
      <c r="A239" s="215"/>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c r="AD239" s="215"/>
      <c r="AE239" s="215"/>
      <c r="AF239" s="215"/>
      <c r="AG239" s="215"/>
    </row>
    <row r="240">
      <c r="A240" s="215"/>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row>
    <row r="241">
      <c r="A241" s="215"/>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row>
    <row r="242">
      <c r="A242" s="21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row>
    <row r="243">
      <c r="A243" s="215"/>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row>
    <row r="244">
      <c r="A244" s="215"/>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row>
    <row r="245">
      <c r="A245" s="215"/>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row>
    <row r="246">
      <c r="A246" s="21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row>
    <row r="247">
      <c r="A247" s="215"/>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row>
    <row r="248">
      <c r="A248" s="215"/>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row>
    <row r="249">
      <c r="A249" s="215"/>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row>
    <row r="250">
      <c r="A250" s="215"/>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c r="AD250" s="215"/>
      <c r="AE250" s="215"/>
      <c r="AF250" s="215"/>
      <c r="AG250" s="215"/>
    </row>
    <row r="251">
      <c r="A251" s="215"/>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c r="AE251" s="215"/>
      <c r="AF251" s="215"/>
      <c r="AG251" s="215"/>
    </row>
    <row r="252">
      <c r="A252" s="215"/>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E252" s="215"/>
      <c r="AF252" s="215"/>
      <c r="AG252" s="215"/>
    </row>
    <row r="253">
      <c r="A253" s="215"/>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row>
    <row r="254">
      <c r="A254" s="215"/>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row>
    <row r="255">
      <c r="A255" s="215"/>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row>
    <row r="256">
      <c r="A256" s="215"/>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row>
    <row r="257">
      <c r="A257" s="215"/>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row>
    <row r="258">
      <c r="A258" s="215"/>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row>
    <row r="259">
      <c r="A259" s="215"/>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row>
    <row r="260">
      <c r="A260" s="215"/>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c r="AD260" s="215"/>
      <c r="AE260" s="215"/>
      <c r="AF260" s="215"/>
      <c r="AG260" s="215"/>
    </row>
    <row r="261">
      <c r="A261" s="215"/>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row>
    <row r="262">
      <c r="A262" s="215"/>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row>
    <row r="263">
      <c r="A263" s="215"/>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c r="AF263" s="215"/>
      <c r="AG263" s="215"/>
    </row>
    <row r="264">
      <c r="A264" s="215"/>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row>
    <row r="265">
      <c r="A265" s="215"/>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c r="AG265" s="215"/>
    </row>
    <row r="266">
      <c r="A266" s="215"/>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row>
    <row r="267">
      <c r="A267" s="215"/>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row>
    <row r="268">
      <c r="A268" s="215"/>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row>
    <row r="269">
      <c r="A269" s="215"/>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c r="AD269" s="215"/>
      <c r="AE269" s="215"/>
      <c r="AF269" s="215"/>
      <c r="AG269" s="215"/>
    </row>
    <row r="270">
      <c r="A270" s="215"/>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row>
    <row r="271">
      <c r="A271" s="215"/>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row>
    <row r="272">
      <c r="A272" s="215"/>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row>
    <row r="273">
      <c r="A273" s="215"/>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row>
    <row r="274">
      <c r="A274" s="215"/>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row>
    <row r="275">
      <c r="A275" s="215"/>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row>
    <row r="276">
      <c r="A276" s="215"/>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row>
    <row r="277">
      <c r="A277" s="215"/>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row>
    <row r="278">
      <c r="A278" s="215"/>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row>
    <row r="279">
      <c r="A279" s="215"/>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row>
    <row r="280">
      <c r="A280" s="215"/>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row>
    <row r="281">
      <c r="A281" s="215"/>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row>
    <row r="282">
      <c r="A282" s="215"/>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row>
    <row r="283">
      <c r="A283" s="215"/>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row>
    <row r="284">
      <c r="A284" s="215"/>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row>
    <row r="285">
      <c r="A285" s="215"/>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row>
    <row r="286">
      <c r="A286" s="21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row>
    <row r="287">
      <c r="A287" s="215"/>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c r="AD287" s="215"/>
      <c r="AE287" s="215"/>
      <c r="AF287" s="215"/>
      <c r="AG287" s="215"/>
    </row>
    <row r="288">
      <c r="A288" s="215"/>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c r="AD288" s="215"/>
      <c r="AE288" s="215"/>
      <c r="AF288" s="215"/>
      <c r="AG288" s="215"/>
    </row>
    <row r="289">
      <c r="A289" s="215"/>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row>
    <row r="290">
      <c r="A290" s="215"/>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row>
    <row r="291">
      <c r="A291" s="215"/>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row>
    <row r="292">
      <c r="A292" s="215"/>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row>
    <row r="293">
      <c r="A293" s="215"/>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row>
    <row r="294">
      <c r="A294" s="215"/>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row>
    <row r="295">
      <c r="A295" s="215"/>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row>
    <row r="296">
      <c r="A296" s="215"/>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row>
    <row r="297">
      <c r="A297" s="215"/>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row>
    <row r="298">
      <c r="A298" s="215"/>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row>
    <row r="299">
      <c r="A299" s="215"/>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row>
    <row r="300">
      <c r="A300" s="215"/>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row>
    <row r="301">
      <c r="A301" s="215"/>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row>
    <row r="302">
      <c r="A302" s="215"/>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c r="AG302" s="215"/>
    </row>
    <row r="303">
      <c r="A303" s="215"/>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row>
    <row r="304">
      <c r="A304" s="215"/>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row>
    <row r="305">
      <c r="A305" s="215"/>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row>
    <row r="306">
      <c r="A306" s="215"/>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row>
    <row r="307">
      <c r="A307" s="215"/>
      <c r="B307" s="215"/>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row>
    <row r="308">
      <c r="A308" s="215"/>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row>
    <row r="309">
      <c r="A309" s="215"/>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c r="AG309" s="215"/>
    </row>
    <row r="310">
      <c r="A310" s="215"/>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row>
    <row r="311">
      <c r="A311" s="215"/>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c r="AF311" s="215"/>
      <c r="AG311" s="215"/>
    </row>
    <row r="312">
      <c r="A312" s="215"/>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row>
    <row r="313">
      <c r="A313" s="215"/>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row>
    <row r="314">
      <c r="A314" s="215"/>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c r="AD314" s="215"/>
      <c r="AE314" s="215"/>
      <c r="AF314" s="215"/>
      <c r="AG314" s="215"/>
    </row>
    <row r="315">
      <c r="A315" s="215"/>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row>
    <row r="316">
      <c r="A316" s="215"/>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c r="AD316" s="215"/>
      <c r="AE316" s="215"/>
      <c r="AF316" s="215"/>
      <c r="AG316" s="215"/>
    </row>
    <row r="317">
      <c r="A317" s="215"/>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row>
    <row r="318">
      <c r="A318" s="215"/>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row>
    <row r="319">
      <c r="A319" s="215"/>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row>
    <row r="320">
      <c r="A320" s="215"/>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row>
    <row r="321">
      <c r="A321" s="215"/>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row>
    <row r="322">
      <c r="A322" s="215"/>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row>
    <row r="323">
      <c r="A323" s="215"/>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row>
    <row r="324">
      <c r="A324" s="215"/>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c r="AD324" s="215"/>
      <c r="AE324" s="215"/>
      <c r="AF324" s="215"/>
      <c r="AG324" s="215"/>
    </row>
    <row r="325">
      <c r="A325" s="215"/>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c r="AD325" s="215"/>
      <c r="AE325" s="215"/>
      <c r="AF325" s="215"/>
      <c r="AG325" s="215"/>
    </row>
    <row r="326">
      <c r="A326" s="215"/>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row>
    <row r="327">
      <c r="A327" s="215"/>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c r="AD327" s="215"/>
      <c r="AE327" s="215"/>
      <c r="AF327" s="215"/>
      <c r="AG327" s="215"/>
    </row>
    <row r="328">
      <c r="A328" s="215"/>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row>
    <row r="329">
      <c r="A329" s="215"/>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row>
    <row r="330">
      <c r="A330" s="215"/>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c r="AD330" s="215"/>
      <c r="AE330" s="215"/>
      <c r="AF330" s="215"/>
      <c r="AG330" s="215"/>
    </row>
    <row r="331">
      <c r="A331" s="215"/>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c r="AD331" s="215"/>
      <c r="AE331" s="215"/>
      <c r="AF331" s="215"/>
      <c r="AG331" s="215"/>
    </row>
    <row r="332">
      <c r="A332" s="215"/>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row>
    <row r="333">
      <c r="A333" s="215"/>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c r="AG333" s="215"/>
    </row>
    <row r="334">
      <c r="A334" s="215"/>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row>
    <row r="335">
      <c r="A335" s="215"/>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row>
    <row r="336">
      <c r="A336" s="215"/>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c r="AD336" s="215"/>
      <c r="AE336" s="215"/>
      <c r="AF336" s="215"/>
      <c r="AG336" s="215"/>
    </row>
    <row r="337">
      <c r="A337" s="215"/>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row>
    <row r="338">
      <c r="A338" s="215"/>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c r="AD338" s="215"/>
      <c r="AE338" s="215"/>
      <c r="AF338" s="215"/>
      <c r="AG338" s="215"/>
    </row>
    <row r="339">
      <c r="A339" s="215"/>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c r="AD339" s="215"/>
      <c r="AE339" s="215"/>
      <c r="AF339" s="215"/>
      <c r="AG339" s="215"/>
    </row>
    <row r="340">
      <c r="A340" s="215"/>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c r="AE340" s="215"/>
      <c r="AF340" s="215"/>
      <c r="AG340" s="215"/>
    </row>
    <row r="341">
      <c r="A341" s="215"/>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row>
    <row r="342">
      <c r="A342" s="215"/>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row>
    <row r="343">
      <c r="A343" s="215"/>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row>
    <row r="344">
      <c r="A344" s="215"/>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row>
    <row r="345">
      <c r="A345" s="215"/>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row>
    <row r="346">
      <c r="A346" s="215"/>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row>
    <row r="347">
      <c r="A347" s="215"/>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row>
    <row r="348">
      <c r="A348" s="215"/>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row>
    <row r="349">
      <c r="A349" s="215"/>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c r="AD349" s="215"/>
      <c r="AE349" s="215"/>
      <c r="AF349" s="215"/>
      <c r="AG349" s="215"/>
    </row>
    <row r="350">
      <c r="A350" s="215"/>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c r="AF350" s="215"/>
      <c r="AG350" s="215"/>
    </row>
    <row r="351">
      <c r="A351" s="215"/>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row>
    <row r="352">
      <c r="A352" s="215"/>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row>
    <row r="353">
      <c r="A353" s="215"/>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row>
    <row r="354">
      <c r="A354" s="215"/>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row>
    <row r="355">
      <c r="A355" s="215"/>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c r="AF355" s="215"/>
      <c r="AG355" s="215"/>
    </row>
    <row r="356">
      <c r="A356" s="215"/>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row>
    <row r="357">
      <c r="A357" s="215"/>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c r="AD357" s="215"/>
      <c r="AE357" s="215"/>
      <c r="AF357" s="215"/>
      <c r="AG357" s="215"/>
    </row>
    <row r="358">
      <c r="A358" s="215"/>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row>
    <row r="359">
      <c r="A359" s="215"/>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row>
    <row r="360">
      <c r="A360" s="215"/>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row>
    <row r="361">
      <c r="A361" s="215"/>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c r="AD361" s="215"/>
      <c r="AE361" s="215"/>
      <c r="AF361" s="215"/>
      <c r="AG361" s="215"/>
    </row>
    <row r="362">
      <c r="A362" s="215"/>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row>
    <row r="363">
      <c r="A363" s="215"/>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c r="AG363" s="215"/>
    </row>
    <row r="364">
      <c r="A364" s="215"/>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c r="AD364" s="215"/>
      <c r="AE364" s="215"/>
      <c r="AF364" s="215"/>
      <c r="AG364" s="215"/>
    </row>
    <row r="365">
      <c r="A365" s="215"/>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row>
    <row r="366">
      <c r="A366" s="215"/>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c r="AD366" s="215"/>
      <c r="AE366" s="215"/>
      <c r="AF366" s="215"/>
      <c r="AG366" s="215"/>
    </row>
    <row r="367">
      <c r="A367" s="215"/>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row>
    <row r="368">
      <c r="A368" s="215"/>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row>
    <row r="369">
      <c r="A369" s="215"/>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row>
    <row r="370">
      <c r="A370" s="215"/>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row>
    <row r="371">
      <c r="A371" s="215"/>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row>
    <row r="372">
      <c r="A372" s="215"/>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row>
    <row r="373">
      <c r="A373" s="215"/>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215"/>
      <c r="AE373" s="215"/>
      <c r="AF373" s="215"/>
      <c r="AG373" s="215"/>
    </row>
    <row r="374">
      <c r="A374" s="215"/>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c r="AD374" s="215"/>
      <c r="AE374" s="215"/>
      <c r="AF374" s="215"/>
      <c r="AG374" s="215"/>
    </row>
    <row r="375">
      <c r="A375" s="215"/>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row>
    <row r="376">
      <c r="A376" s="215"/>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c r="AD376" s="215"/>
      <c r="AE376" s="215"/>
      <c r="AF376" s="215"/>
      <c r="AG376" s="215"/>
    </row>
    <row r="377">
      <c r="A377" s="215"/>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c r="AG377" s="215"/>
    </row>
    <row r="378">
      <c r="A378" s="215"/>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row>
    <row r="379">
      <c r="A379" s="215"/>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row>
    <row r="380">
      <c r="A380" s="215"/>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row>
    <row r="381">
      <c r="A381" s="215"/>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row>
    <row r="382">
      <c r="A382" s="215"/>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c r="AE382" s="215"/>
      <c r="AF382" s="215"/>
      <c r="AG382" s="215"/>
    </row>
    <row r="383">
      <c r="A383" s="215"/>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row>
    <row r="384">
      <c r="A384" s="215"/>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c r="AD384" s="215"/>
      <c r="AE384" s="215"/>
      <c r="AF384" s="215"/>
      <c r="AG384" s="215"/>
    </row>
    <row r="385">
      <c r="A385" s="215"/>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row>
    <row r="386">
      <c r="A386" s="215"/>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row>
    <row r="387">
      <c r="A387" s="215"/>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row>
    <row r="388">
      <c r="A388" s="215"/>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row>
    <row r="389">
      <c r="A389" s="215"/>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row>
    <row r="390">
      <c r="A390" s="215"/>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row>
    <row r="391">
      <c r="A391" s="215"/>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c r="AG391" s="215"/>
    </row>
    <row r="392">
      <c r="A392" s="215"/>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row>
    <row r="393">
      <c r="A393" s="215"/>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row>
    <row r="394">
      <c r="A394" s="215"/>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c r="AD394" s="215"/>
      <c r="AE394" s="215"/>
      <c r="AF394" s="215"/>
      <c r="AG394" s="215"/>
    </row>
    <row r="395">
      <c r="A395" s="215"/>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c r="AD395" s="215"/>
      <c r="AE395" s="215"/>
      <c r="AF395" s="215"/>
      <c r="AG395" s="215"/>
    </row>
    <row r="396">
      <c r="A396" s="215"/>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row>
    <row r="397">
      <c r="A397" s="215"/>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row>
    <row r="398">
      <c r="A398" s="215"/>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row>
    <row r="399">
      <c r="A399" s="215"/>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c r="AF399" s="215"/>
      <c r="AG399" s="215"/>
    </row>
    <row r="400">
      <c r="A400" s="215"/>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row>
    <row r="401">
      <c r="A401" s="215"/>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row>
    <row r="402">
      <c r="A402" s="215"/>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row>
    <row r="403">
      <c r="A403" s="215"/>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row>
    <row r="404">
      <c r="A404" s="215"/>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row>
    <row r="405">
      <c r="A405" s="215"/>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row>
    <row r="406">
      <c r="A406" s="215"/>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row>
    <row r="407">
      <c r="A407" s="215"/>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row>
    <row r="408">
      <c r="A408" s="215"/>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row>
    <row r="409">
      <c r="A409" s="215"/>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row>
    <row r="410">
      <c r="A410" s="215"/>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row>
    <row r="411">
      <c r="A411" s="215"/>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row>
    <row r="412">
      <c r="A412" s="215"/>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row>
    <row r="413">
      <c r="A413" s="215"/>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row>
    <row r="414">
      <c r="A414" s="215"/>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row>
    <row r="415">
      <c r="A415" s="215"/>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row>
    <row r="416">
      <c r="A416" s="215"/>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row>
    <row r="417">
      <c r="A417" s="215"/>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row>
    <row r="418">
      <c r="A418" s="215"/>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row>
    <row r="419">
      <c r="A419" s="215"/>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c r="AG419" s="215"/>
    </row>
    <row r="420">
      <c r="A420" s="215"/>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row>
    <row r="421">
      <c r="A421" s="215"/>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c r="AG421" s="215"/>
    </row>
    <row r="422">
      <c r="A422" s="215"/>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row>
    <row r="423">
      <c r="A423" s="215"/>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row>
    <row r="424">
      <c r="A424" s="215"/>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row>
    <row r="425">
      <c r="A425" s="215"/>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c r="AD425" s="215"/>
      <c r="AE425" s="215"/>
      <c r="AF425" s="215"/>
      <c r="AG425" s="215"/>
    </row>
    <row r="426">
      <c r="A426" s="215"/>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c r="AD426" s="215"/>
      <c r="AE426" s="215"/>
      <c r="AF426" s="215"/>
      <c r="AG426" s="215"/>
    </row>
    <row r="427">
      <c r="A427" s="215"/>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c r="AA427" s="215"/>
      <c r="AB427" s="215"/>
      <c r="AC427" s="215"/>
      <c r="AD427" s="215"/>
      <c r="AE427" s="215"/>
      <c r="AF427" s="215"/>
      <c r="AG427" s="215"/>
    </row>
    <row r="428">
      <c r="A428" s="215"/>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row>
    <row r="429">
      <c r="A429" s="215"/>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c r="AD429" s="215"/>
      <c r="AE429" s="215"/>
      <c r="AF429" s="215"/>
      <c r="AG429" s="215"/>
    </row>
    <row r="430">
      <c r="A430" s="215"/>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c r="AD430" s="215"/>
      <c r="AE430" s="215"/>
      <c r="AF430" s="215"/>
      <c r="AG430" s="215"/>
    </row>
    <row r="431">
      <c r="A431" s="215"/>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c r="AA431" s="215"/>
      <c r="AB431" s="215"/>
      <c r="AC431" s="215"/>
      <c r="AD431" s="215"/>
      <c r="AE431" s="215"/>
      <c r="AF431" s="215"/>
      <c r="AG431" s="215"/>
    </row>
    <row r="432">
      <c r="A432" s="215"/>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c r="AD432" s="215"/>
      <c r="AE432" s="215"/>
      <c r="AF432" s="215"/>
      <c r="AG432" s="215"/>
    </row>
    <row r="433">
      <c r="A433" s="215"/>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c r="AA433" s="215"/>
      <c r="AB433" s="215"/>
      <c r="AC433" s="215"/>
      <c r="AD433" s="215"/>
      <c r="AE433" s="215"/>
      <c r="AF433" s="215"/>
      <c r="AG433" s="215"/>
    </row>
    <row r="434">
      <c r="A434" s="215"/>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c r="AD434" s="215"/>
      <c r="AE434" s="215"/>
      <c r="AF434" s="215"/>
      <c r="AG434" s="215"/>
    </row>
    <row r="435">
      <c r="A435" s="215"/>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c r="AD435" s="215"/>
      <c r="AE435" s="215"/>
      <c r="AF435" s="215"/>
      <c r="AG435" s="215"/>
    </row>
    <row r="436">
      <c r="A436" s="215"/>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215"/>
      <c r="AD436" s="215"/>
      <c r="AE436" s="215"/>
      <c r="AF436" s="215"/>
      <c r="AG436" s="215"/>
    </row>
    <row r="437">
      <c r="A437" s="215"/>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c r="AD437" s="215"/>
      <c r="AE437" s="215"/>
      <c r="AF437" s="215"/>
      <c r="AG437" s="215"/>
    </row>
    <row r="438">
      <c r="A438" s="215"/>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row>
    <row r="439">
      <c r="A439" s="215"/>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c r="AD439" s="215"/>
      <c r="AE439" s="215"/>
      <c r="AF439" s="215"/>
      <c r="AG439" s="215"/>
    </row>
    <row r="440">
      <c r="A440" s="215"/>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215"/>
      <c r="AD440" s="215"/>
      <c r="AE440" s="215"/>
      <c r="AF440" s="215"/>
      <c r="AG440" s="215"/>
    </row>
    <row r="441">
      <c r="A441" s="215"/>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c r="AD441" s="215"/>
      <c r="AE441" s="215"/>
      <c r="AF441" s="215"/>
      <c r="AG441" s="215"/>
    </row>
    <row r="442">
      <c r="A442" s="215"/>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215"/>
    </row>
    <row r="443">
      <c r="A443" s="215"/>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c r="AD443" s="215"/>
      <c r="AE443" s="215"/>
      <c r="AF443" s="215"/>
      <c r="AG443" s="215"/>
    </row>
    <row r="444">
      <c r="A444" s="215"/>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215"/>
    </row>
    <row r="445">
      <c r="A445" s="215"/>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row>
    <row r="446">
      <c r="A446" s="215"/>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c r="AF446" s="215"/>
      <c r="AG446" s="215"/>
    </row>
    <row r="447">
      <c r="A447" s="215"/>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c r="AG447" s="215"/>
    </row>
    <row r="448">
      <c r="A448" s="215"/>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c r="AD448" s="215"/>
      <c r="AE448" s="215"/>
      <c r="AF448" s="215"/>
      <c r="AG448" s="215"/>
    </row>
    <row r="449">
      <c r="A449" s="215"/>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c r="AD449" s="215"/>
      <c r="AE449" s="215"/>
      <c r="AF449" s="215"/>
      <c r="AG449" s="215"/>
    </row>
    <row r="450">
      <c r="A450" s="215"/>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c r="AD450" s="215"/>
      <c r="AE450" s="215"/>
      <c r="AF450" s="215"/>
      <c r="AG450" s="215"/>
    </row>
    <row r="451">
      <c r="A451" s="215"/>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E451" s="215"/>
      <c r="AF451" s="215"/>
      <c r="AG451" s="215"/>
    </row>
    <row r="452">
      <c r="A452" s="215"/>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E452" s="215"/>
      <c r="AF452" s="215"/>
      <c r="AG452" s="215"/>
    </row>
    <row r="453">
      <c r="A453" s="215"/>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c r="AD453" s="215"/>
      <c r="AE453" s="215"/>
      <c r="AF453" s="215"/>
      <c r="AG453" s="215"/>
    </row>
    <row r="454">
      <c r="A454" s="215"/>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E454" s="215"/>
      <c r="AF454" s="215"/>
      <c r="AG454" s="215"/>
    </row>
    <row r="455">
      <c r="A455" s="215"/>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c r="AD455" s="215"/>
      <c r="AE455" s="215"/>
      <c r="AF455" s="215"/>
      <c r="AG455" s="215"/>
    </row>
    <row r="456">
      <c r="A456" s="215"/>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c r="AD456" s="215"/>
      <c r="AE456" s="215"/>
      <c r="AF456" s="215"/>
      <c r="AG456" s="215"/>
    </row>
    <row r="457">
      <c r="A457" s="215"/>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E457" s="215"/>
      <c r="AF457" s="215"/>
      <c r="AG457" s="215"/>
    </row>
    <row r="458">
      <c r="A458" s="215"/>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c r="AD458" s="215"/>
      <c r="AE458" s="215"/>
      <c r="AF458" s="215"/>
      <c r="AG458" s="215"/>
    </row>
    <row r="459">
      <c r="A459" s="215"/>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c r="AD459" s="215"/>
      <c r="AE459" s="215"/>
      <c r="AF459" s="215"/>
      <c r="AG459" s="215"/>
    </row>
    <row r="460">
      <c r="A460" s="215"/>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c r="AD460" s="215"/>
      <c r="AE460" s="215"/>
      <c r="AF460" s="215"/>
      <c r="AG460" s="215"/>
    </row>
    <row r="461">
      <c r="A461" s="215"/>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c r="AA461" s="215"/>
      <c r="AB461" s="215"/>
      <c r="AC461" s="215"/>
      <c r="AD461" s="215"/>
      <c r="AE461" s="215"/>
      <c r="AF461" s="215"/>
      <c r="AG461" s="215"/>
    </row>
    <row r="462">
      <c r="A462" s="215"/>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c r="AD462" s="215"/>
      <c r="AE462" s="215"/>
      <c r="AF462" s="215"/>
      <c r="AG462" s="215"/>
    </row>
    <row r="463">
      <c r="A463" s="215"/>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c r="AD463" s="215"/>
      <c r="AE463" s="215"/>
      <c r="AF463" s="215"/>
      <c r="AG463" s="215"/>
    </row>
    <row r="464">
      <c r="A464" s="215"/>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c r="AD464" s="215"/>
      <c r="AE464" s="215"/>
      <c r="AF464" s="215"/>
      <c r="AG464" s="215"/>
    </row>
    <row r="465">
      <c r="A465" s="215"/>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c r="AD465" s="215"/>
      <c r="AE465" s="215"/>
      <c r="AF465" s="215"/>
      <c r="AG465" s="215"/>
    </row>
    <row r="466">
      <c r="A466" s="215"/>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c r="AD466" s="215"/>
      <c r="AE466" s="215"/>
      <c r="AF466" s="215"/>
      <c r="AG466" s="215"/>
    </row>
    <row r="467">
      <c r="A467" s="215"/>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c r="AD467" s="215"/>
      <c r="AE467" s="215"/>
      <c r="AF467" s="215"/>
      <c r="AG467" s="215"/>
    </row>
    <row r="468">
      <c r="A468" s="215"/>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c r="AD468" s="215"/>
      <c r="AE468" s="215"/>
      <c r="AF468" s="215"/>
      <c r="AG468" s="215"/>
    </row>
    <row r="469">
      <c r="A469" s="215"/>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c r="AD469" s="215"/>
      <c r="AE469" s="215"/>
      <c r="AF469" s="215"/>
      <c r="AG469" s="215"/>
    </row>
    <row r="470">
      <c r="A470" s="215"/>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c r="AD470" s="215"/>
      <c r="AE470" s="215"/>
      <c r="AF470" s="215"/>
      <c r="AG470" s="215"/>
    </row>
    <row r="471">
      <c r="A471" s="215"/>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c r="AD471" s="215"/>
      <c r="AE471" s="215"/>
      <c r="AF471" s="215"/>
      <c r="AG471" s="215"/>
    </row>
    <row r="472">
      <c r="A472" s="215"/>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c r="AD472" s="215"/>
      <c r="AE472" s="215"/>
      <c r="AF472" s="215"/>
      <c r="AG472" s="215"/>
    </row>
    <row r="473">
      <c r="A473" s="215"/>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row>
    <row r="474">
      <c r="A474" s="215"/>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E474" s="215"/>
      <c r="AF474" s="215"/>
      <c r="AG474" s="215"/>
    </row>
    <row r="475">
      <c r="A475" s="215"/>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E475" s="215"/>
      <c r="AF475" s="215"/>
      <c r="AG475" s="215"/>
    </row>
    <row r="476">
      <c r="A476" s="215"/>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row>
    <row r="477">
      <c r="A477" s="215"/>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E477" s="215"/>
      <c r="AF477" s="215"/>
      <c r="AG477" s="215"/>
    </row>
    <row r="478">
      <c r="A478" s="215"/>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E478" s="215"/>
      <c r="AF478" s="215"/>
      <c r="AG478" s="215"/>
    </row>
    <row r="479">
      <c r="A479" s="215"/>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E479" s="215"/>
      <c r="AF479" s="215"/>
      <c r="AG479" s="215"/>
    </row>
    <row r="480">
      <c r="A480" s="215"/>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row>
    <row r="481">
      <c r="A481" s="215"/>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c r="AD481" s="215"/>
      <c r="AE481" s="215"/>
      <c r="AF481" s="215"/>
      <c r="AG481" s="215"/>
    </row>
    <row r="482">
      <c r="A482" s="215"/>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c r="AD482" s="215"/>
      <c r="AE482" s="215"/>
      <c r="AF482" s="215"/>
      <c r="AG482" s="215"/>
    </row>
    <row r="483">
      <c r="A483" s="215"/>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c r="AD483" s="215"/>
      <c r="AE483" s="215"/>
      <c r="AF483" s="215"/>
      <c r="AG483" s="215"/>
    </row>
    <row r="484">
      <c r="A484" s="215"/>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c r="AD484" s="215"/>
      <c r="AE484" s="215"/>
      <c r="AF484" s="215"/>
      <c r="AG484" s="215"/>
    </row>
    <row r="485">
      <c r="A485" s="215"/>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c r="AD485" s="215"/>
      <c r="AE485" s="215"/>
      <c r="AF485" s="215"/>
      <c r="AG485" s="215"/>
    </row>
    <row r="486">
      <c r="A486" s="215"/>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c r="AD486" s="215"/>
      <c r="AE486" s="215"/>
      <c r="AF486" s="215"/>
      <c r="AG486" s="215"/>
    </row>
    <row r="487">
      <c r="A487" s="215"/>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row>
    <row r="488">
      <c r="A488" s="215"/>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c r="AD488" s="215"/>
      <c r="AE488" s="215"/>
      <c r="AF488" s="215"/>
      <c r="AG488" s="215"/>
    </row>
    <row r="489">
      <c r="A489" s="215"/>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c r="AD489" s="215"/>
      <c r="AE489" s="215"/>
      <c r="AF489" s="215"/>
      <c r="AG489" s="215"/>
    </row>
    <row r="490">
      <c r="A490" s="215"/>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row>
    <row r="491">
      <c r="A491" s="215"/>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c r="AD491" s="215"/>
      <c r="AE491" s="215"/>
      <c r="AF491" s="215"/>
      <c r="AG491" s="215"/>
    </row>
    <row r="492">
      <c r="A492" s="215"/>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c r="AD492" s="215"/>
      <c r="AE492" s="215"/>
      <c r="AF492" s="215"/>
      <c r="AG492" s="215"/>
    </row>
    <row r="493">
      <c r="A493" s="215"/>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c r="AD493" s="215"/>
      <c r="AE493" s="215"/>
      <c r="AF493" s="215"/>
      <c r="AG493" s="215"/>
    </row>
    <row r="494">
      <c r="A494" s="215"/>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c r="AD494" s="215"/>
      <c r="AE494" s="215"/>
      <c r="AF494" s="215"/>
      <c r="AG494" s="215"/>
    </row>
    <row r="495">
      <c r="A495" s="215"/>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c r="AD495" s="215"/>
      <c r="AE495" s="215"/>
      <c r="AF495" s="215"/>
      <c r="AG495" s="215"/>
    </row>
    <row r="496">
      <c r="A496" s="215"/>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c r="AD496" s="215"/>
      <c r="AE496" s="215"/>
      <c r="AF496" s="215"/>
      <c r="AG496" s="215"/>
    </row>
    <row r="497">
      <c r="A497" s="215"/>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row>
    <row r="498">
      <c r="A498" s="215"/>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row>
    <row r="499">
      <c r="A499" s="215"/>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row>
    <row r="500">
      <c r="A500" s="215"/>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E500" s="215"/>
      <c r="AF500" s="215"/>
      <c r="AG500" s="215"/>
    </row>
    <row r="501">
      <c r="A501" s="215"/>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E501" s="215"/>
      <c r="AF501" s="215"/>
      <c r="AG501" s="215"/>
    </row>
    <row r="502">
      <c r="A502" s="215"/>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row>
    <row r="503">
      <c r="A503" s="215"/>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c r="AE503" s="215"/>
      <c r="AF503" s="215"/>
      <c r="AG503" s="215"/>
    </row>
    <row r="504">
      <c r="A504" s="215"/>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E504" s="215"/>
      <c r="AF504" s="215"/>
      <c r="AG504" s="215"/>
    </row>
    <row r="505">
      <c r="A505" s="215"/>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c r="AD505" s="215"/>
      <c r="AE505" s="215"/>
      <c r="AF505" s="215"/>
      <c r="AG505" s="215"/>
    </row>
    <row r="506">
      <c r="A506" s="215"/>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row>
    <row r="507">
      <c r="A507" s="215"/>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c r="AD507" s="215"/>
      <c r="AE507" s="215"/>
      <c r="AF507" s="215"/>
      <c r="AG507" s="215"/>
    </row>
    <row r="508">
      <c r="A508" s="215"/>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c r="AD508" s="215"/>
      <c r="AE508" s="215"/>
      <c r="AF508" s="215"/>
      <c r="AG508" s="215"/>
    </row>
    <row r="509">
      <c r="A509" s="215"/>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c r="AD509" s="215"/>
      <c r="AE509" s="215"/>
      <c r="AF509" s="215"/>
      <c r="AG509" s="215"/>
    </row>
    <row r="510">
      <c r="A510" s="215"/>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c r="AD510" s="215"/>
      <c r="AE510" s="215"/>
      <c r="AF510" s="215"/>
      <c r="AG510" s="215"/>
    </row>
    <row r="511">
      <c r="A511" s="215"/>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c r="AD511" s="215"/>
      <c r="AE511" s="215"/>
      <c r="AF511" s="215"/>
      <c r="AG511" s="215"/>
    </row>
    <row r="512">
      <c r="A512" s="215"/>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row>
    <row r="513">
      <c r="A513" s="215"/>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c r="AD513" s="215"/>
      <c r="AE513" s="215"/>
      <c r="AF513" s="215"/>
      <c r="AG513" s="215"/>
    </row>
    <row r="514">
      <c r="A514" s="215"/>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c r="AD514" s="215"/>
      <c r="AE514" s="215"/>
      <c r="AF514" s="215"/>
      <c r="AG514" s="215"/>
    </row>
    <row r="515">
      <c r="A515" s="215"/>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c r="AD515" s="215"/>
      <c r="AE515" s="215"/>
      <c r="AF515" s="215"/>
      <c r="AG515" s="215"/>
    </row>
    <row r="516">
      <c r="A516" s="215"/>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E516" s="215"/>
      <c r="AF516" s="215"/>
      <c r="AG516" s="215"/>
    </row>
    <row r="517">
      <c r="A517" s="215"/>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E517" s="215"/>
      <c r="AF517" s="215"/>
      <c r="AG517" s="215"/>
    </row>
    <row r="518">
      <c r="A518" s="215"/>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row>
    <row r="519">
      <c r="A519" s="215"/>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E519" s="215"/>
      <c r="AF519" s="215"/>
      <c r="AG519" s="215"/>
    </row>
    <row r="520">
      <c r="A520" s="215"/>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E520" s="215"/>
      <c r="AF520" s="215"/>
      <c r="AG520" s="215"/>
    </row>
    <row r="521">
      <c r="A521" s="215"/>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E521" s="215"/>
      <c r="AF521" s="215"/>
      <c r="AG521" s="215"/>
    </row>
    <row r="522">
      <c r="A522" s="215"/>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E522" s="215"/>
      <c r="AF522" s="215"/>
      <c r="AG522" s="215"/>
    </row>
    <row r="523">
      <c r="A523" s="215"/>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c r="AD523" s="215"/>
      <c r="AE523" s="215"/>
      <c r="AF523" s="215"/>
      <c r="AG523" s="215"/>
    </row>
    <row r="524">
      <c r="A524" s="215"/>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row>
    <row r="525">
      <c r="A525" s="215"/>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c r="AD525" s="215"/>
      <c r="AE525" s="215"/>
      <c r="AF525" s="215"/>
      <c r="AG525" s="215"/>
    </row>
    <row r="526">
      <c r="A526" s="215"/>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c r="AD526" s="215"/>
      <c r="AE526" s="215"/>
      <c r="AF526" s="215"/>
      <c r="AG526" s="215"/>
    </row>
    <row r="527">
      <c r="A527" s="215"/>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c r="AD527" s="215"/>
      <c r="AE527" s="215"/>
      <c r="AF527" s="215"/>
      <c r="AG527" s="215"/>
    </row>
    <row r="528">
      <c r="A528" s="215"/>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c r="AD528" s="215"/>
      <c r="AE528" s="215"/>
      <c r="AF528" s="215"/>
      <c r="AG528" s="215"/>
    </row>
    <row r="529">
      <c r="A529" s="215"/>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c r="AD529" s="215"/>
      <c r="AE529" s="215"/>
      <c r="AF529" s="215"/>
      <c r="AG529" s="215"/>
    </row>
    <row r="530">
      <c r="A530" s="215"/>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c r="AD530" s="215"/>
      <c r="AE530" s="215"/>
      <c r="AF530" s="215"/>
      <c r="AG530" s="215"/>
    </row>
    <row r="531">
      <c r="A531" s="215"/>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row>
    <row r="532">
      <c r="A532" s="215"/>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c r="AD532" s="215"/>
      <c r="AE532" s="215"/>
      <c r="AF532" s="215"/>
      <c r="AG532" s="215"/>
    </row>
    <row r="533">
      <c r="A533" s="215"/>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c r="AD533" s="215"/>
      <c r="AE533" s="215"/>
      <c r="AF533" s="215"/>
      <c r="AG533" s="215"/>
    </row>
    <row r="534">
      <c r="A534" s="215"/>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c r="AD534" s="215"/>
      <c r="AE534" s="215"/>
      <c r="AF534" s="215"/>
      <c r="AG534" s="215"/>
    </row>
    <row r="535">
      <c r="A535" s="215"/>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c r="AD535" s="215"/>
      <c r="AE535" s="215"/>
      <c r="AF535" s="215"/>
      <c r="AG535" s="215"/>
    </row>
    <row r="536">
      <c r="A536" s="215"/>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c r="AD536" s="215"/>
      <c r="AE536" s="215"/>
      <c r="AF536" s="215"/>
      <c r="AG536" s="215"/>
    </row>
    <row r="537">
      <c r="A537" s="215"/>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c r="AD537" s="215"/>
      <c r="AE537" s="215"/>
      <c r="AF537" s="215"/>
      <c r="AG537" s="215"/>
    </row>
    <row r="538">
      <c r="A538" s="215"/>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c r="AD538" s="215"/>
      <c r="AE538" s="215"/>
      <c r="AF538" s="215"/>
      <c r="AG538" s="215"/>
    </row>
    <row r="539">
      <c r="A539" s="215"/>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c r="AD539" s="215"/>
      <c r="AE539" s="215"/>
      <c r="AF539" s="215"/>
      <c r="AG539" s="215"/>
    </row>
    <row r="540">
      <c r="A540" s="215"/>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c r="AD540" s="215"/>
      <c r="AE540" s="215"/>
      <c r="AF540" s="215"/>
      <c r="AG540" s="215"/>
    </row>
    <row r="541">
      <c r="A541" s="215"/>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c r="AD541" s="215"/>
      <c r="AE541" s="215"/>
      <c r="AF541" s="215"/>
      <c r="AG541" s="215"/>
    </row>
    <row r="542">
      <c r="A542" s="215"/>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c r="AD542" s="215"/>
      <c r="AE542" s="215"/>
      <c r="AF542" s="215"/>
      <c r="AG542" s="215"/>
    </row>
    <row r="543">
      <c r="A543" s="215"/>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c r="AD543" s="215"/>
      <c r="AE543" s="215"/>
      <c r="AF543" s="215"/>
      <c r="AG543" s="215"/>
    </row>
    <row r="544">
      <c r="A544" s="215"/>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c r="AD544" s="215"/>
      <c r="AE544" s="215"/>
      <c r="AF544" s="215"/>
      <c r="AG544" s="215"/>
    </row>
    <row r="545">
      <c r="A545" s="215"/>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c r="AD545" s="215"/>
      <c r="AE545" s="215"/>
      <c r="AF545" s="215"/>
      <c r="AG545" s="215"/>
    </row>
    <row r="546">
      <c r="A546" s="215"/>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c r="AD546" s="215"/>
      <c r="AE546" s="215"/>
      <c r="AF546" s="215"/>
      <c r="AG546" s="215"/>
    </row>
    <row r="547">
      <c r="A547" s="215"/>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row>
    <row r="548">
      <c r="A548" s="215"/>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c r="AD548" s="215"/>
      <c r="AE548" s="215"/>
      <c r="AF548" s="215"/>
      <c r="AG548" s="215"/>
    </row>
    <row r="549">
      <c r="A549" s="215"/>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c r="AD549" s="215"/>
      <c r="AE549" s="215"/>
      <c r="AF549" s="215"/>
      <c r="AG549" s="215"/>
    </row>
    <row r="550">
      <c r="A550" s="215"/>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c r="AD550" s="215"/>
      <c r="AE550" s="215"/>
      <c r="AF550" s="215"/>
      <c r="AG550" s="215"/>
    </row>
    <row r="551">
      <c r="A551" s="215"/>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c r="AD551" s="215"/>
      <c r="AE551" s="215"/>
      <c r="AF551" s="215"/>
      <c r="AG551" s="215"/>
    </row>
    <row r="552">
      <c r="A552" s="215"/>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c r="AD552" s="215"/>
      <c r="AE552" s="215"/>
      <c r="AF552" s="215"/>
      <c r="AG552" s="215"/>
    </row>
    <row r="553">
      <c r="A553" s="215"/>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c r="AD553" s="215"/>
      <c r="AE553" s="215"/>
      <c r="AF553" s="215"/>
      <c r="AG553" s="215"/>
    </row>
    <row r="554">
      <c r="A554" s="215"/>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c r="AD554" s="215"/>
      <c r="AE554" s="215"/>
      <c r="AF554" s="215"/>
      <c r="AG554" s="215"/>
    </row>
    <row r="555">
      <c r="A555" s="215"/>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c r="AD555" s="215"/>
      <c r="AE555" s="215"/>
      <c r="AF555" s="215"/>
      <c r="AG555" s="215"/>
    </row>
    <row r="556">
      <c r="A556" s="215"/>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c r="AD556" s="215"/>
      <c r="AE556" s="215"/>
      <c r="AF556" s="215"/>
      <c r="AG556" s="215"/>
    </row>
    <row r="557">
      <c r="A557" s="215"/>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c r="AD557" s="215"/>
      <c r="AE557" s="215"/>
      <c r="AF557" s="215"/>
      <c r="AG557" s="215"/>
    </row>
    <row r="558">
      <c r="A558" s="215"/>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c r="AD558" s="215"/>
      <c r="AE558" s="215"/>
      <c r="AF558" s="215"/>
      <c r="AG558" s="215"/>
    </row>
    <row r="559">
      <c r="A559" s="215"/>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c r="AD559" s="215"/>
      <c r="AE559" s="215"/>
      <c r="AF559" s="215"/>
      <c r="AG559" s="215"/>
    </row>
    <row r="560">
      <c r="A560" s="215"/>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c r="AD560" s="215"/>
      <c r="AE560" s="215"/>
      <c r="AF560" s="215"/>
      <c r="AG560" s="215"/>
    </row>
    <row r="561">
      <c r="A561" s="215"/>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c r="AD561" s="215"/>
      <c r="AE561" s="215"/>
      <c r="AF561" s="215"/>
      <c r="AG561" s="215"/>
    </row>
    <row r="562">
      <c r="A562" s="215"/>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c r="AD562" s="215"/>
      <c r="AE562" s="215"/>
      <c r="AF562" s="215"/>
      <c r="AG562" s="215"/>
    </row>
    <row r="563">
      <c r="A563" s="215"/>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c r="AD563" s="215"/>
      <c r="AE563" s="215"/>
      <c r="AF563" s="215"/>
      <c r="AG563" s="215"/>
    </row>
    <row r="564">
      <c r="A564" s="215"/>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c r="AD564" s="215"/>
      <c r="AE564" s="215"/>
      <c r="AF564" s="215"/>
      <c r="AG564" s="215"/>
    </row>
    <row r="565">
      <c r="A565" s="215"/>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c r="AD565" s="215"/>
      <c r="AE565" s="215"/>
      <c r="AF565" s="215"/>
      <c r="AG565" s="215"/>
    </row>
    <row r="566">
      <c r="A566" s="215"/>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c r="AD566" s="215"/>
      <c r="AE566" s="215"/>
      <c r="AF566" s="215"/>
      <c r="AG566" s="215"/>
    </row>
    <row r="567">
      <c r="A567" s="215"/>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c r="AD567" s="215"/>
      <c r="AE567" s="215"/>
      <c r="AF567" s="215"/>
      <c r="AG567" s="215"/>
    </row>
    <row r="568">
      <c r="A568" s="215"/>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c r="AD568" s="215"/>
      <c r="AE568" s="215"/>
      <c r="AF568" s="215"/>
      <c r="AG568" s="215"/>
    </row>
    <row r="569">
      <c r="A569" s="215"/>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c r="AD569" s="215"/>
      <c r="AE569" s="215"/>
      <c r="AF569" s="215"/>
      <c r="AG569" s="215"/>
    </row>
    <row r="570">
      <c r="A570" s="215"/>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c r="AD570" s="215"/>
      <c r="AE570" s="215"/>
      <c r="AF570" s="215"/>
      <c r="AG570" s="215"/>
    </row>
    <row r="571">
      <c r="A571" s="215"/>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row>
    <row r="572">
      <c r="A572" s="215"/>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c r="AD572" s="215"/>
      <c r="AE572" s="215"/>
      <c r="AF572" s="215"/>
      <c r="AG572" s="215"/>
    </row>
    <row r="573">
      <c r="A573" s="215"/>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c r="AD573" s="215"/>
      <c r="AE573" s="215"/>
      <c r="AF573" s="215"/>
      <c r="AG573" s="215"/>
    </row>
    <row r="574">
      <c r="A574" s="215"/>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c r="AD574" s="215"/>
      <c r="AE574" s="215"/>
      <c r="AF574" s="215"/>
      <c r="AG574" s="215"/>
    </row>
    <row r="575">
      <c r="A575" s="215"/>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c r="AD575" s="215"/>
      <c r="AE575" s="215"/>
      <c r="AF575" s="215"/>
      <c r="AG575" s="215"/>
    </row>
    <row r="576">
      <c r="A576" s="215"/>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c r="AD576" s="215"/>
      <c r="AE576" s="215"/>
      <c r="AF576" s="215"/>
      <c r="AG576" s="215"/>
    </row>
    <row r="577">
      <c r="A577" s="215"/>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c r="AD577" s="215"/>
      <c r="AE577" s="215"/>
      <c r="AF577" s="215"/>
      <c r="AG577" s="215"/>
    </row>
    <row r="578">
      <c r="A578" s="215"/>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c r="AD578" s="215"/>
      <c r="AE578" s="215"/>
      <c r="AF578" s="215"/>
      <c r="AG578" s="215"/>
    </row>
    <row r="579">
      <c r="A579" s="215"/>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c r="AD579" s="215"/>
      <c r="AE579" s="215"/>
      <c r="AF579" s="215"/>
      <c r="AG579" s="215"/>
    </row>
    <row r="580">
      <c r="A580" s="215"/>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c r="AD580" s="215"/>
      <c r="AE580" s="215"/>
      <c r="AF580" s="215"/>
      <c r="AG580" s="215"/>
    </row>
    <row r="581">
      <c r="A581" s="215"/>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c r="AD581" s="215"/>
      <c r="AE581" s="215"/>
      <c r="AF581" s="215"/>
      <c r="AG581" s="215"/>
    </row>
    <row r="582">
      <c r="A582" s="215"/>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c r="AD582" s="215"/>
      <c r="AE582" s="215"/>
      <c r="AF582" s="215"/>
      <c r="AG582" s="215"/>
    </row>
    <row r="583">
      <c r="A583" s="215"/>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c r="AD583" s="215"/>
      <c r="AE583" s="215"/>
      <c r="AF583" s="215"/>
      <c r="AG583" s="215"/>
    </row>
    <row r="584">
      <c r="A584" s="215"/>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c r="AD584" s="215"/>
      <c r="AE584" s="215"/>
      <c r="AF584" s="215"/>
      <c r="AG584" s="215"/>
    </row>
    <row r="585">
      <c r="A585" s="215"/>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c r="AD585" s="215"/>
      <c r="AE585" s="215"/>
      <c r="AF585" s="215"/>
      <c r="AG585" s="215"/>
    </row>
    <row r="586">
      <c r="A586" s="215"/>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c r="AD586" s="215"/>
      <c r="AE586" s="215"/>
      <c r="AF586" s="215"/>
      <c r="AG586" s="215"/>
    </row>
    <row r="587">
      <c r="A587" s="215"/>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c r="AD587" s="215"/>
      <c r="AE587" s="215"/>
      <c r="AF587" s="215"/>
      <c r="AG587" s="215"/>
    </row>
    <row r="588">
      <c r="A588" s="215"/>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c r="AD588" s="215"/>
      <c r="AE588" s="215"/>
      <c r="AF588" s="215"/>
      <c r="AG588" s="215"/>
    </row>
    <row r="589">
      <c r="A589" s="215"/>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c r="AD589" s="215"/>
      <c r="AE589" s="215"/>
      <c r="AF589" s="215"/>
      <c r="AG589" s="215"/>
    </row>
    <row r="590">
      <c r="A590" s="215"/>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c r="AD590" s="215"/>
      <c r="AE590" s="215"/>
      <c r="AF590" s="215"/>
      <c r="AG590" s="215"/>
    </row>
    <row r="591">
      <c r="A591" s="215"/>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c r="AD591" s="215"/>
      <c r="AE591" s="215"/>
      <c r="AF591" s="215"/>
      <c r="AG591" s="215"/>
    </row>
    <row r="592">
      <c r="A592" s="215"/>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c r="AD592" s="215"/>
      <c r="AE592" s="215"/>
      <c r="AF592" s="215"/>
      <c r="AG592" s="215"/>
    </row>
    <row r="593">
      <c r="A593" s="215"/>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c r="AD593" s="215"/>
      <c r="AE593" s="215"/>
      <c r="AF593" s="215"/>
      <c r="AG593" s="215"/>
    </row>
    <row r="594">
      <c r="A594" s="215"/>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c r="AD594" s="215"/>
      <c r="AE594" s="215"/>
      <c r="AF594" s="215"/>
      <c r="AG594" s="215"/>
    </row>
    <row r="595">
      <c r="A595" s="215"/>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c r="AD595" s="215"/>
      <c r="AE595" s="215"/>
      <c r="AF595" s="215"/>
      <c r="AG595" s="215"/>
    </row>
    <row r="596">
      <c r="A596" s="215"/>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c r="AD596" s="215"/>
      <c r="AE596" s="215"/>
      <c r="AF596" s="215"/>
      <c r="AG596" s="215"/>
    </row>
    <row r="597">
      <c r="A597" s="215"/>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c r="AD597" s="215"/>
      <c r="AE597" s="215"/>
      <c r="AF597" s="215"/>
      <c r="AG597" s="215"/>
    </row>
    <row r="598">
      <c r="A598" s="215"/>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c r="AD598" s="215"/>
      <c r="AE598" s="215"/>
      <c r="AF598" s="215"/>
      <c r="AG598" s="215"/>
    </row>
    <row r="599">
      <c r="A599" s="215"/>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c r="AD599" s="215"/>
      <c r="AE599" s="215"/>
      <c r="AF599" s="215"/>
      <c r="AG599" s="215"/>
    </row>
    <row r="600">
      <c r="A600" s="215"/>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c r="AD600" s="215"/>
      <c r="AE600" s="215"/>
      <c r="AF600" s="215"/>
      <c r="AG600" s="215"/>
    </row>
    <row r="601">
      <c r="A601" s="215"/>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c r="AD601" s="215"/>
      <c r="AE601" s="215"/>
      <c r="AF601" s="215"/>
      <c r="AG601" s="215"/>
    </row>
    <row r="602">
      <c r="A602" s="215"/>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c r="AD602" s="215"/>
      <c r="AE602" s="215"/>
      <c r="AF602" s="215"/>
      <c r="AG602" s="215"/>
    </row>
    <row r="603">
      <c r="A603" s="215"/>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c r="AD603" s="215"/>
      <c r="AE603" s="215"/>
      <c r="AF603" s="215"/>
      <c r="AG603" s="215"/>
    </row>
    <row r="604">
      <c r="A604" s="215"/>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c r="AD604" s="215"/>
      <c r="AE604" s="215"/>
      <c r="AF604" s="215"/>
      <c r="AG604" s="215"/>
    </row>
    <row r="605">
      <c r="A605" s="215"/>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c r="AD605" s="215"/>
      <c r="AE605" s="215"/>
      <c r="AF605" s="215"/>
      <c r="AG605" s="215"/>
    </row>
    <row r="606">
      <c r="A606" s="215"/>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c r="AD606" s="215"/>
      <c r="AE606" s="215"/>
      <c r="AF606" s="215"/>
      <c r="AG606" s="215"/>
    </row>
    <row r="607">
      <c r="A607" s="215"/>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c r="AD607" s="215"/>
      <c r="AE607" s="215"/>
      <c r="AF607" s="215"/>
      <c r="AG607" s="215"/>
    </row>
    <row r="608">
      <c r="A608" s="215"/>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c r="AD608" s="215"/>
      <c r="AE608" s="215"/>
      <c r="AF608" s="215"/>
      <c r="AG608" s="215"/>
    </row>
    <row r="609">
      <c r="A609" s="215"/>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row>
    <row r="610">
      <c r="A610" s="215"/>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c r="AD610" s="215"/>
      <c r="AE610" s="215"/>
      <c r="AF610" s="215"/>
      <c r="AG610" s="215"/>
    </row>
    <row r="611">
      <c r="A611" s="215"/>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c r="AD611" s="215"/>
      <c r="AE611" s="215"/>
      <c r="AF611" s="215"/>
      <c r="AG611" s="215"/>
    </row>
    <row r="612">
      <c r="A612" s="215"/>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c r="AD612" s="215"/>
      <c r="AE612" s="215"/>
      <c r="AF612" s="215"/>
      <c r="AG612" s="215"/>
    </row>
    <row r="613">
      <c r="A613" s="215"/>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c r="AD613" s="215"/>
      <c r="AE613" s="215"/>
      <c r="AF613" s="215"/>
      <c r="AG613" s="215"/>
    </row>
    <row r="614">
      <c r="A614" s="215"/>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c r="AD614" s="215"/>
      <c r="AE614" s="215"/>
      <c r="AF614" s="215"/>
      <c r="AG614" s="215"/>
    </row>
    <row r="615">
      <c r="A615" s="215"/>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c r="AD615" s="215"/>
      <c r="AE615" s="215"/>
      <c r="AF615" s="215"/>
      <c r="AG615" s="215"/>
    </row>
    <row r="616">
      <c r="A616" s="215"/>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c r="AD616" s="215"/>
      <c r="AE616" s="215"/>
      <c r="AF616" s="215"/>
      <c r="AG616" s="215"/>
    </row>
    <row r="617">
      <c r="A617" s="215"/>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c r="AD617" s="215"/>
      <c r="AE617" s="215"/>
      <c r="AF617" s="215"/>
      <c r="AG617" s="215"/>
    </row>
    <row r="618">
      <c r="A618" s="215"/>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c r="AD618" s="215"/>
      <c r="AE618" s="215"/>
      <c r="AF618" s="215"/>
      <c r="AG618" s="215"/>
    </row>
    <row r="619">
      <c r="A619" s="215"/>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c r="AD619" s="215"/>
      <c r="AE619" s="215"/>
      <c r="AF619" s="215"/>
      <c r="AG619" s="215"/>
    </row>
    <row r="620">
      <c r="A620" s="215"/>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c r="AD620" s="215"/>
      <c r="AE620" s="215"/>
      <c r="AF620" s="215"/>
      <c r="AG620" s="215"/>
    </row>
    <row r="621">
      <c r="A621" s="215"/>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c r="AD621" s="215"/>
      <c r="AE621" s="215"/>
      <c r="AF621" s="215"/>
      <c r="AG621" s="215"/>
    </row>
    <row r="622">
      <c r="A622" s="215"/>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c r="AD622" s="215"/>
      <c r="AE622" s="215"/>
      <c r="AF622" s="215"/>
      <c r="AG622" s="215"/>
    </row>
    <row r="623">
      <c r="A623" s="215"/>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c r="AD623" s="215"/>
      <c r="AE623" s="215"/>
      <c r="AF623" s="215"/>
      <c r="AG623" s="215"/>
    </row>
    <row r="624">
      <c r="A624" s="215"/>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c r="AD624" s="215"/>
      <c r="AE624" s="215"/>
      <c r="AF624" s="215"/>
      <c r="AG624" s="215"/>
    </row>
    <row r="625">
      <c r="A625" s="215"/>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c r="AD625" s="215"/>
      <c r="AE625" s="215"/>
      <c r="AF625" s="215"/>
      <c r="AG625" s="215"/>
    </row>
    <row r="626">
      <c r="A626" s="215"/>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c r="AD626" s="215"/>
      <c r="AE626" s="215"/>
      <c r="AF626" s="215"/>
      <c r="AG626" s="215"/>
    </row>
    <row r="627">
      <c r="A627" s="215"/>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row>
    <row r="628">
      <c r="A628" s="215"/>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c r="AD628" s="215"/>
      <c r="AE628" s="215"/>
      <c r="AF628" s="215"/>
      <c r="AG628" s="215"/>
    </row>
    <row r="629">
      <c r="A629" s="215"/>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c r="AD629" s="215"/>
      <c r="AE629" s="215"/>
      <c r="AF629" s="215"/>
      <c r="AG629" s="215"/>
    </row>
    <row r="630">
      <c r="A630" s="215"/>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c r="AD630" s="215"/>
      <c r="AE630" s="215"/>
      <c r="AF630" s="215"/>
      <c r="AG630" s="215"/>
    </row>
    <row r="631">
      <c r="A631" s="215"/>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c r="AD631" s="215"/>
      <c r="AE631" s="215"/>
      <c r="AF631" s="215"/>
      <c r="AG631" s="215"/>
    </row>
    <row r="632">
      <c r="A632" s="215"/>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c r="AD632" s="215"/>
      <c r="AE632" s="215"/>
      <c r="AF632" s="215"/>
      <c r="AG632" s="215"/>
    </row>
    <row r="633">
      <c r="A633" s="215"/>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c r="AD633" s="215"/>
      <c r="AE633" s="215"/>
      <c r="AF633" s="215"/>
      <c r="AG633" s="215"/>
    </row>
    <row r="634">
      <c r="A634" s="215"/>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c r="AD634" s="215"/>
      <c r="AE634" s="215"/>
      <c r="AF634" s="215"/>
      <c r="AG634" s="215"/>
    </row>
    <row r="635">
      <c r="A635" s="215"/>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c r="AD635" s="215"/>
      <c r="AE635" s="215"/>
      <c r="AF635" s="215"/>
      <c r="AG635" s="215"/>
    </row>
    <row r="636">
      <c r="A636" s="215"/>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c r="AD636" s="215"/>
      <c r="AE636" s="215"/>
      <c r="AF636" s="215"/>
      <c r="AG636" s="215"/>
    </row>
    <row r="637">
      <c r="A637" s="215"/>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c r="AD637" s="215"/>
      <c r="AE637" s="215"/>
      <c r="AF637" s="215"/>
      <c r="AG637" s="215"/>
    </row>
    <row r="638">
      <c r="A638" s="215"/>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c r="AD638" s="215"/>
      <c r="AE638" s="215"/>
      <c r="AF638" s="215"/>
      <c r="AG638" s="215"/>
    </row>
    <row r="639">
      <c r="A639" s="215"/>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c r="AD639" s="215"/>
      <c r="AE639" s="215"/>
      <c r="AF639" s="215"/>
      <c r="AG639" s="215"/>
    </row>
    <row r="640">
      <c r="A640" s="215"/>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c r="AD640" s="215"/>
      <c r="AE640" s="215"/>
      <c r="AF640" s="215"/>
      <c r="AG640" s="215"/>
    </row>
    <row r="641">
      <c r="A641" s="215"/>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c r="AD641" s="215"/>
      <c r="AE641" s="215"/>
      <c r="AF641" s="215"/>
      <c r="AG641" s="215"/>
    </row>
    <row r="642">
      <c r="A642" s="215"/>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c r="AD642" s="215"/>
      <c r="AE642" s="215"/>
      <c r="AF642" s="215"/>
      <c r="AG642" s="215"/>
    </row>
    <row r="643">
      <c r="A643" s="215"/>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c r="AD643" s="215"/>
      <c r="AE643" s="215"/>
      <c r="AF643" s="215"/>
      <c r="AG643" s="215"/>
    </row>
    <row r="644">
      <c r="A644" s="215"/>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c r="AD644" s="215"/>
      <c r="AE644" s="215"/>
      <c r="AF644" s="215"/>
      <c r="AG644" s="215"/>
    </row>
    <row r="645">
      <c r="A645" s="215"/>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c r="AD645" s="215"/>
      <c r="AE645" s="215"/>
      <c r="AF645" s="215"/>
      <c r="AG645" s="215"/>
    </row>
    <row r="646">
      <c r="A646" s="215"/>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c r="AD646" s="215"/>
      <c r="AE646" s="215"/>
      <c r="AF646" s="215"/>
      <c r="AG646" s="215"/>
    </row>
    <row r="647">
      <c r="A647" s="215"/>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c r="AD647" s="215"/>
      <c r="AE647" s="215"/>
      <c r="AF647" s="215"/>
      <c r="AG647" s="215"/>
    </row>
    <row r="648">
      <c r="A648" s="215"/>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c r="AD648" s="215"/>
      <c r="AE648" s="215"/>
      <c r="AF648" s="215"/>
      <c r="AG648" s="215"/>
    </row>
    <row r="649">
      <c r="A649" s="215"/>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c r="AD649" s="215"/>
      <c r="AE649" s="215"/>
      <c r="AF649" s="215"/>
      <c r="AG649" s="215"/>
    </row>
    <row r="650">
      <c r="A650" s="215"/>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c r="AD650" s="215"/>
      <c r="AE650" s="215"/>
      <c r="AF650" s="215"/>
      <c r="AG650" s="215"/>
    </row>
    <row r="651">
      <c r="A651" s="215"/>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c r="AD651" s="215"/>
      <c r="AE651" s="215"/>
      <c r="AF651" s="215"/>
      <c r="AG651" s="215"/>
    </row>
    <row r="652">
      <c r="A652" s="215"/>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c r="AD652" s="215"/>
      <c r="AE652" s="215"/>
      <c r="AF652" s="215"/>
      <c r="AG652" s="215"/>
    </row>
    <row r="653">
      <c r="A653" s="215"/>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c r="AD653" s="215"/>
      <c r="AE653" s="215"/>
      <c r="AF653" s="215"/>
      <c r="AG653" s="215"/>
    </row>
    <row r="654">
      <c r="A654" s="215"/>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c r="AD654" s="215"/>
      <c r="AE654" s="215"/>
      <c r="AF654" s="215"/>
      <c r="AG654" s="215"/>
    </row>
    <row r="655">
      <c r="A655" s="215"/>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c r="AD655" s="215"/>
      <c r="AE655" s="215"/>
      <c r="AF655" s="215"/>
      <c r="AG655" s="215"/>
    </row>
    <row r="656">
      <c r="A656" s="215"/>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c r="AD656" s="215"/>
      <c r="AE656" s="215"/>
      <c r="AF656" s="215"/>
      <c r="AG656" s="215"/>
    </row>
    <row r="657">
      <c r="A657" s="215"/>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c r="AD657" s="215"/>
      <c r="AE657" s="215"/>
      <c r="AF657" s="215"/>
      <c r="AG657" s="215"/>
    </row>
    <row r="658">
      <c r="A658" s="215"/>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c r="AD658" s="215"/>
      <c r="AE658" s="215"/>
      <c r="AF658" s="215"/>
      <c r="AG658" s="215"/>
    </row>
    <row r="659">
      <c r="A659" s="215"/>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c r="AD659" s="215"/>
      <c r="AE659" s="215"/>
      <c r="AF659" s="215"/>
      <c r="AG659" s="215"/>
    </row>
    <row r="660">
      <c r="A660" s="215"/>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c r="AD660" s="215"/>
      <c r="AE660" s="215"/>
      <c r="AF660" s="215"/>
      <c r="AG660" s="215"/>
    </row>
    <row r="661">
      <c r="A661" s="215"/>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c r="AD661" s="215"/>
      <c r="AE661" s="215"/>
      <c r="AF661" s="215"/>
      <c r="AG661" s="215"/>
    </row>
    <row r="662">
      <c r="A662" s="215"/>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c r="AD662" s="215"/>
      <c r="AE662" s="215"/>
      <c r="AF662" s="215"/>
      <c r="AG662" s="215"/>
    </row>
    <row r="663">
      <c r="A663" s="215"/>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c r="AD663" s="215"/>
      <c r="AE663" s="215"/>
      <c r="AF663" s="215"/>
      <c r="AG663" s="215"/>
    </row>
    <row r="664">
      <c r="A664" s="215"/>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c r="AD664" s="215"/>
      <c r="AE664" s="215"/>
      <c r="AF664" s="215"/>
      <c r="AG664" s="215"/>
    </row>
    <row r="665">
      <c r="A665" s="215"/>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c r="AD665" s="215"/>
      <c r="AE665" s="215"/>
      <c r="AF665" s="215"/>
      <c r="AG665" s="215"/>
    </row>
    <row r="666">
      <c r="A666" s="215"/>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c r="AD666" s="215"/>
      <c r="AE666" s="215"/>
      <c r="AF666" s="215"/>
      <c r="AG666" s="215"/>
    </row>
    <row r="667">
      <c r="A667" s="215"/>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c r="AD667" s="215"/>
      <c r="AE667" s="215"/>
      <c r="AF667" s="215"/>
      <c r="AG667" s="215"/>
    </row>
    <row r="668">
      <c r="A668" s="215"/>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c r="AD668" s="215"/>
      <c r="AE668" s="215"/>
      <c r="AF668" s="215"/>
      <c r="AG668" s="215"/>
    </row>
    <row r="669">
      <c r="A669" s="215"/>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c r="AD669" s="215"/>
      <c r="AE669" s="215"/>
      <c r="AF669" s="215"/>
      <c r="AG669" s="215"/>
    </row>
    <row r="670">
      <c r="A670" s="215"/>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c r="AD670" s="215"/>
      <c r="AE670" s="215"/>
      <c r="AF670" s="215"/>
      <c r="AG670" s="215"/>
    </row>
    <row r="671">
      <c r="A671" s="215"/>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c r="AD671" s="215"/>
      <c r="AE671" s="215"/>
      <c r="AF671" s="215"/>
      <c r="AG671" s="215"/>
    </row>
    <row r="672">
      <c r="A672" s="215"/>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c r="AD672" s="215"/>
      <c r="AE672" s="215"/>
      <c r="AF672" s="215"/>
      <c r="AG672" s="215"/>
    </row>
    <row r="673">
      <c r="A673" s="215"/>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c r="AD673" s="215"/>
      <c r="AE673" s="215"/>
      <c r="AF673" s="215"/>
      <c r="AG673" s="215"/>
    </row>
    <row r="674">
      <c r="A674" s="215"/>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c r="AD674" s="215"/>
      <c r="AE674" s="215"/>
      <c r="AF674" s="215"/>
      <c r="AG674" s="215"/>
    </row>
    <row r="675">
      <c r="A675" s="215"/>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c r="AD675" s="215"/>
      <c r="AE675" s="215"/>
      <c r="AF675" s="215"/>
      <c r="AG675" s="215"/>
    </row>
    <row r="676">
      <c r="A676" s="215"/>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c r="AD676" s="215"/>
      <c r="AE676" s="215"/>
      <c r="AF676" s="215"/>
      <c r="AG676" s="215"/>
    </row>
    <row r="677">
      <c r="A677" s="215"/>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c r="AD677" s="215"/>
      <c r="AE677" s="215"/>
      <c r="AF677" s="215"/>
      <c r="AG677" s="215"/>
    </row>
    <row r="678">
      <c r="A678" s="215"/>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c r="AD678" s="215"/>
      <c r="AE678" s="215"/>
      <c r="AF678" s="215"/>
      <c r="AG678" s="215"/>
    </row>
    <row r="679">
      <c r="A679" s="215"/>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c r="AD679" s="215"/>
      <c r="AE679" s="215"/>
      <c r="AF679" s="215"/>
      <c r="AG679" s="215"/>
    </row>
    <row r="680">
      <c r="A680" s="215"/>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c r="AD680" s="215"/>
      <c r="AE680" s="215"/>
      <c r="AF680" s="215"/>
      <c r="AG680" s="215"/>
    </row>
    <row r="681">
      <c r="A681" s="215"/>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c r="AD681" s="215"/>
      <c r="AE681" s="215"/>
      <c r="AF681" s="215"/>
      <c r="AG681" s="215"/>
    </row>
    <row r="682">
      <c r="A682" s="215"/>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c r="AD682" s="215"/>
      <c r="AE682" s="215"/>
      <c r="AF682" s="215"/>
      <c r="AG682" s="215"/>
    </row>
    <row r="683">
      <c r="A683" s="215"/>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c r="AD683" s="215"/>
      <c r="AE683" s="215"/>
      <c r="AF683" s="215"/>
      <c r="AG683" s="215"/>
    </row>
    <row r="684">
      <c r="A684" s="215"/>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c r="AD684" s="215"/>
      <c r="AE684" s="215"/>
      <c r="AF684" s="215"/>
      <c r="AG684" s="215"/>
    </row>
    <row r="685">
      <c r="A685" s="215"/>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c r="AD685" s="215"/>
      <c r="AE685" s="215"/>
      <c r="AF685" s="215"/>
      <c r="AG685" s="215"/>
    </row>
    <row r="686">
      <c r="A686" s="215"/>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c r="AD686" s="215"/>
      <c r="AE686" s="215"/>
      <c r="AF686" s="215"/>
      <c r="AG686" s="215"/>
    </row>
    <row r="687">
      <c r="A687" s="215"/>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c r="AD687" s="215"/>
      <c r="AE687" s="215"/>
      <c r="AF687" s="215"/>
      <c r="AG687" s="215"/>
    </row>
    <row r="688">
      <c r="A688" s="215"/>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c r="AD688" s="215"/>
      <c r="AE688" s="215"/>
      <c r="AF688" s="215"/>
      <c r="AG688" s="215"/>
    </row>
    <row r="689">
      <c r="A689" s="215"/>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c r="AD689" s="215"/>
      <c r="AE689" s="215"/>
      <c r="AF689" s="215"/>
      <c r="AG689" s="215"/>
    </row>
    <row r="690">
      <c r="A690" s="215"/>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c r="AD690" s="215"/>
      <c r="AE690" s="215"/>
      <c r="AF690" s="215"/>
      <c r="AG690" s="215"/>
    </row>
    <row r="691">
      <c r="A691" s="215"/>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c r="AD691" s="215"/>
      <c r="AE691" s="215"/>
      <c r="AF691" s="215"/>
      <c r="AG691" s="215"/>
    </row>
    <row r="692">
      <c r="A692" s="215"/>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c r="AD692" s="215"/>
      <c r="AE692" s="215"/>
      <c r="AF692" s="215"/>
      <c r="AG692" s="215"/>
    </row>
    <row r="693">
      <c r="A693" s="215"/>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c r="AD693" s="215"/>
      <c r="AE693" s="215"/>
      <c r="AF693" s="215"/>
      <c r="AG693" s="215"/>
    </row>
    <row r="694">
      <c r="A694" s="215"/>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c r="AD694" s="215"/>
      <c r="AE694" s="215"/>
      <c r="AF694" s="215"/>
      <c r="AG694" s="215"/>
    </row>
    <row r="695">
      <c r="A695" s="215"/>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c r="AD695" s="215"/>
      <c r="AE695" s="215"/>
      <c r="AF695" s="215"/>
      <c r="AG695" s="215"/>
    </row>
    <row r="696">
      <c r="A696" s="215"/>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c r="AD696" s="215"/>
      <c r="AE696" s="215"/>
      <c r="AF696" s="215"/>
      <c r="AG696" s="215"/>
    </row>
    <row r="697">
      <c r="A697" s="215"/>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c r="AD697" s="215"/>
      <c r="AE697" s="215"/>
      <c r="AF697" s="215"/>
      <c r="AG697" s="215"/>
    </row>
    <row r="698">
      <c r="A698" s="215"/>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c r="AD698" s="215"/>
      <c r="AE698" s="215"/>
      <c r="AF698" s="215"/>
      <c r="AG698" s="215"/>
    </row>
    <row r="699">
      <c r="A699" s="215"/>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c r="AD699" s="215"/>
      <c r="AE699" s="215"/>
      <c r="AF699" s="215"/>
      <c r="AG699" s="215"/>
    </row>
    <row r="700">
      <c r="A700" s="215"/>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c r="AD700" s="215"/>
      <c r="AE700" s="215"/>
      <c r="AF700" s="215"/>
      <c r="AG700" s="215"/>
    </row>
    <row r="701">
      <c r="A701" s="215"/>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c r="AD701" s="215"/>
      <c r="AE701" s="215"/>
      <c r="AF701" s="215"/>
      <c r="AG701" s="215"/>
    </row>
    <row r="702">
      <c r="A702" s="215"/>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c r="AD702" s="215"/>
      <c r="AE702" s="215"/>
      <c r="AF702" s="215"/>
      <c r="AG702" s="215"/>
    </row>
    <row r="703">
      <c r="A703" s="215"/>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c r="AD703" s="215"/>
      <c r="AE703" s="215"/>
      <c r="AF703" s="215"/>
      <c r="AG703" s="215"/>
    </row>
    <row r="704">
      <c r="A704" s="215"/>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c r="AD704" s="215"/>
      <c r="AE704" s="215"/>
      <c r="AF704" s="215"/>
      <c r="AG704" s="215"/>
    </row>
    <row r="705">
      <c r="A705" s="215"/>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c r="AD705" s="215"/>
      <c r="AE705" s="215"/>
      <c r="AF705" s="215"/>
      <c r="AG705" s="215"/>
    </row>
    <row r="706">
      <c r="A706" s="215"/>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c r="AD706" s="215"/>
      <c r="AE706" s="215"/>
      <c r="AF706" s="215"/>
      <c r="AG706" s="215"/>
    </row>
    <row r="707">
      <c r="A707" s="215"/>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c r="AD707" s="215"/>
      <c r="AE707" s="215"/>
      <c r="AF707" s="215"/>
      <c r="AG707" s="215"/>
    </row>
    <row r="708">
      <c r="A708" s="215"/>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c r="AA708" s="215"/>
      <c r="AB708" s="215"/>
      <c r="AC708" s="215"/>
      <c r="AD708" s="215"/>
      <c r="AE708" s="215"/>
      <c r="AF708" s="215"/>
      <c r="AG708" s="215"/>
    </row>
    <row r="709">
      <c r="A709" s="215"/>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c r="AA709" s="215"/>
      <c r="AB709" s="215"/>
      <c r="AC709" s="215"/>
      <c r="AD709" s="215"/>
      <c r="AE709" s="215"/>
      <c r="AF709" s="215"/>
      <c r="AG709" s="215"/>
    </row>
    <row r="710">
      <c r="A710" s="215"/>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c r="AA710" s="215"/>
      <c r="AB710" s="215"/>
      <c r="AC710" s="215"/>
      <c r="AD710" s="215"/>
      <c r="AE710" s="215"/>
      <c r="AF710" s="215"/>
      <c r="AG710" s="215"/>
    </row>
    <row r="711">
      <c r="A711" s="215"/>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c r="AA711" s="215"/>
      <c r="AB711" s="215"/>
      <c r="AC711" s="215"/>
      <c r="AD711" s="215"/>
      <c r="AE711" s="215"/>
      <c r="AF711" s="215"/>
      <c r="AG711" s="215"/>
    </row>
    <row r="712">
      <c r="A712" s="215"/>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c r="AA712" s="215"/>
      <c r="AB712" s="215"/>
      <c r="AC712" s="215"/>
      <c r="AD712" s="215"/>
      <c r="AE712" s="215"/>
      <c r="AF712" s="215"/>
      <c r="AG712" s="215"/>
    </row>
    <row r="713">
      <c r="A713" s="215"/>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c r="AA713" s="215"/>
      <c r="AB713" s="215"/>
      <c r="AC713" s="215"/>
      <c r="AD713" s="215"/>
      <c r="AE713" s="215"/>
      <c r="AF713" s="215"/>
      <c r="AG713" s="215"/>
    </row>
    <row r="714">
      <c r="A714" s="215"/>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c r="AA714" s="215"/>
      <c r="AB714" s="215"/>
      <c r="AC714" s="215"/>
      <c r="AD714" s="215"/>
      <c r="AE714" s="215"/>
      <c r="AF714" s="215"/>
      <c r="AG714" s="215"/>
    </row>
    <row r="715">
      <c r="A715" s="215"/>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c r="AA715" s="215"/>
      <c r="AB715" s="215"/>
      <c r="AC715" s="215"/>
      <c r="AD715" s="215"/>
      <c r="AE715" s="215"/>
      <c r="AF715" s="215"/>
      <c r="AG715" s="215"/>
    </row>
    <row r="716">
      <c r="A716" s="215"/>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c r="AA716" s="215"/>
      <c r="AB716" s="215"/>
      <c r="AC716" s="215"/>
      <c r="AD716" s="215"/>
      <c r="AE716" s="215"/>
      <c r="AF716" s="215"/>
      <c r="AG716" s="215"/>
    </row>
    <row r="717">
      <c r="A717" s="215"/>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c r="AA717" s="215"/>
      <c r="AB717" s="215"/>
      <c r="AC717" s="215"/>
      <c r="AD717" s="215"/>
      <c r="AE717" s="215"/>
      <c r="AF717" s="215"/>
      <c r="AG717" s="215"/>
    </row>
    <row r="718">
      <c r="A718" s="215"/>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c r="AA718" s="215"/>
      <c r="AB718" s="215"/>
      <c r="AC718" s="215"/>
      <c r="AD718" s="215"/>
      <c r="AE718" s="215"/>
      <c r="AF718" s="215"/>
      <c r="AG718" s="215"/>
    </row>
    <row r="719">
      <c r="A719" s="215"/>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c r="AA719" s="215"/>
      <c r="AB719" s="215"/>
      <c r="AC719" s="215"/>
      <c r="AD719" s="215"/>
      <c r="AE719" s="215"/>
      <c r="AF719" s="215"/>
      <c r="AG719" s="215"/>
    </row>
    <row r="720">
      <c r="A720" s="215"/>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c r="AA720" s="215"/>
      <c r="AB720" s="215"/>
      <c r="AC720" s="215"/>
      <c r="AD720" s="215"/>
      <c r="AE720" s="215"/>
      <c r="AF720" s="215"/>
      <c r="AG720" s="215"/>
    </row>
    <row r="721">
      <c r="A721" s="215"/>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c r="AA721" s="215"/>
      <c r="AB721" s="215"/>
      <c r="AC721" s="215"/>
      <c r="AD721" s="215"/>
      <c r="AE721" s="215"/>
      <c r="AF721" s="215"/>
      <c r="AG721" s="215"/>
    </row>
    <row r="722">
      <c r="A722" s="215"/>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c r="AA722" s="215"/>
      <c r="AB722" s="215"/>
      <c r="AC722" s="215"/>
      <c r="AD722" s="215"/>
      <c r="AE722" s="215"/>
      <c r="AF722" s="215"/>
      <c r="AG722" s="215"/>
    </row>
    <row r="723">
      <c r="A723" s="215"/>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c r="AA723" s="215"/>
      <c r="AB723" s="215"/>
      <c r="AC723" s="215"/>
      <c r="AD723" s="215"/>
      <c r="AE723" s="215"/>
      <c r="AF723" s="215"/>
      <c r="AG723" s="215"/>
    </row>
    <row r="724">
      <c r="A724" s="215"/>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c r="AA724" s="215"/>
      <c r="AB724" s="215"/>
      <c r="AC724" s="215"/>
      <c r="AD724" s="215"/>
      <c r="AE724" s="215"/>
      <c r="AF724" s="215"/>
      <c r="AG724" s="215"/>
    </row>
    <row r="725">
      <c r="A725" s="215"/>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c r="AA725" s="215"/>
      <c r="AB725" s="215"/>
      <c r="AC725" s="215"/>
      <c r="AD725" s="215"/>
      <c r="AE725" s="215"/>
      <c r="AF725" s="215"/>
      <c r="AG725" s="215"/>
    </row>
    <row r="726">
      <c r="A726" s="215"/>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c r="AA726" s="215"/>
      <c r="AB726" s="215"/>
      <c r="AC726" s="215"/>
      <c r="AD726" s="215"/>
      <c r="AE726" s="215"/>
      <c r="AF726" s="215"/>
      <c r="AG726" s="215"/>
    </row>
    <row r="727">
      <c r="A727" s="215"/>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c r="AA727" s="215"/>
      <c r="AB727" s="215"/>
      <c r="AC727" s="215"/>
      <c r="AD727" s="215"/>
      <c r="AE727" s="215"/>
      <c r="AF727" s="215"/>
      <c r="AG727" s="215"/>
    </row>
    <row r="728">
      <c r="A728" s="215"/>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c r="AA728" s="215"/>
      <c r="AB728" s="215"/>
      <c r="AC728" s="215"/>
      <c r="AD728" s="215"/>
      <c r="AE728" s="215"/>
      <c r="AF728" s="215"/>
      <c r="AG728" s="215"/>
    </row>
    <row r="729">
      <c r="A729" s="215"/>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c r="AA729" s="215"/>
      <c r="AB729" s="215"/>
      <c r="AC729" s="215"/>
      <c r="AD729" s="215"/>
      <c r="AE729" s="215"/>
      <c r="AF729" s="215"/>
      <c r="AG729" s="215"/>
    </row>
    <row r="730">
      <c r="A730" s="215"/>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c r="AA730" s="215"/>
      <c r="AB730" s="215"/>
      <c r="AC730" s="215"/>
      <c r="AD730" s="215"/>
      <c r="AE730" s="215"/>
      <c r="AF730" s="215"/>
      <c r="AG730" s="215"/>
    </row>
    <row r="731">
      <c r="A731" s="215"/>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c r="AA731" s="215"/>
      <c r="AB731" s="215"/>
      <c r="AC731" s="215"/>
      <c r="AD731" s="215"/>
      <c r="AE731" s="215"/>
      <c r="AF731" s="215"/>
      <c r="AG731" s="215"/>
    </row>
    <row r="732">
      <c r="A732" s="215"/>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c r="AA732" s="215"/>
      <c r="AB732" s="215"/>
      <c r="AC732" s="215"/>
      <c r="AD732" s="215"/>
      <c r="AE732" s="215"/>
      <c r="AF732" s="215"/>
      <c r="AG732" s="215"/>
    </row>
    <row r="733">
      <c r="A733" s="215"/>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c r="AA733" s="215"/>
      <c r="AB733" s="215"/>
      <c r="AC733" s="215"/>
      <c r="AD733" s="215"/>
      <c r="AE733" s="215"/>
      <c r="AF733" s="215"/>
      <c r="AG733" s="215"/>
    </row>
    <row r="734">
      <c r="A734" s="215"/>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c r="AD734" s="215"/>
      <c r="AE734" s="215"/>
      <c r="AF734" s="215"/>
      <c r="AG734" s="215"/>
    </row>
    <row r="735">
      <c r="A735" s="215"/>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c r="AA735" s="215"/>
      <c r="AB735" s="215"/>
      <c r="AC735" s="215"/>
      <c r="AD735" s="215"/>
      <c r="AE735" s="215"/>
      <c r="AF735" s="215"/>
      <c r="AG735" s="215"/>
    </row>
    <row r="736">
      <c r="A736" s="215"/>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c r="AA736" s="215"/>
      <c r="AB736" s="215"/>
      <c r="AC736" s="215"/>
      <c r="AD736" s="215"/>
      <c r="AE736" s="215"/>
      <c r="AF736" s="215"/>
      <c r="AG736" s="215"/>
    </row>
    <row r="737">
      <c r="A737" s="215"/>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c r="AA737" s="215"/>
      <c r="AB737" s="215"/>
      <c r="AC737" s="215"/>
      <c r="AD737" s="215"/>
      <c r="AE737" s="215"/>
      <c r="AF737" s="215"/>
      <c r="AG737" s="215"/>
    </row>
    <row r="738">
      <c r="A738" s="215"/>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c r="AA738" s="215"/>
      <c r="AB738" s="215"/>
      <c r="AC738" s="215"/>
      <c r="AD738" s="215"/>
      <c r="AE738" s="215"/>
      <c r="AF738" s="215"/>
      <c r="AG738" s="215"/>
    </row>
    <row r="739">
      <c r="A739" s="215"/>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c r="AA739" s="215"/>
      <c r="AB739" s="215"/>
      <c r="AC739" s="215"/>
      <c r="AD739" s="215"/>
      <c r="AE739" s="215"/>
      <c r="AF739" s="215"/>
      <c r="AG739" s="215"/>
    </row>
    <row r="740">
      <c r="A740" s="215"/>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c r="AA740" s="215"/>
      <c r="AB740" s="215"/>
      <c r="AC740" s="215"/>
      <c r="AD740" s="215"/>
      <c r="AE740" s="215"/>
      <c r="AF740" s="215"/>
      <c r="AG740" s="215"/>
    </row>
    <row r="741">
      <c r="A741" s="215"/>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c r="AA741" s="215"/>
      <c r="AB741" s="215"/>
      <c r="AC741" s="215"/>
      <c r="AD741" s="215"/>
      <c r="AE741" s="215"/>
      <c r="AF741" s="215"/>
      <c r="AG741" s="215"/>
    </row>
    <row r="742">
      <c r="A742" s="215"/>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c r="AA742" s="215"/>
      <c r="AB742" s="215"/>
      <c r="AC742" s="215"/>
      <c r="AD742" s="215"/>
      <c r="AE742" s="215"/>
      <c r="AF742" s="215"/>
      <c r="AG742" s="215"/>
    </row>
    <row r="743">
      <c r="A743" s="215"/>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c r="AA743" s="215"/>
      <c r="AB743" s="215"/>
      <c r="AC743" s="215"/>
      <c r="AD743" s="215"/>
      <c r="AE743" s="215"/>
      <c r="AF743" s="215"/>
      <c r="AG743" s="215"/>
    </row>
    <row r="744">
      <c r="A744" s="215"/>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c r="AA744" s="215"/>
      <c r="AB744" s="215"/>
      <c r="AC744" s="215"/>
      <c r="AD744" s="215"/>
      <c r="AE744" s="215"/>
      <c r="AF744" s="215"/>
      <c r="AG744" s="215"/>
    </row>
    <row r="745">
      <c r="A745" s="215"/>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c r="AA745" s="215"/>
      <c r="AB745" s="215"/>
      <c r="AC745" s="215"/>
      <c r="AD745" s="215"/>
      <c r="AE745" s="215"/>
      <c r="AF745" s="215"/>
      <c r="AG745" s="215"/>
    </row>
    <row r="746">
      <c r="A746" s="215"/>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c r="AA746" s="215"/>
      <c r="AB746" s="215"/>
      <c r="AC746" s="215"/>
      <c r="AD746" s="215"/>
      <c r="AE746" s="215"/>
      <c r="AF746" s="215"/>
      <c r="AG746" s="215"/>
    </row>
    <row r="747">
      <c r="A747" s="215"/>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c r="AA747" s="215"/>
      <c r="AB747" s="215"/>
      <c r="AC747" s="215"/>
      <c r="AD747" s="215"/>
      <c r="AE747" s="215"/>
      <c r="AF747" s="215"/>
      <c r="AG747" s="215"/>
    </row>
    <row r="748">
      <c r="A748" s="215"/>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c r="AA748" s="215"/>
      <c r="AB748" s="215"/>
      <c r="AC748" s="215"/>
      <c r="AD748" s="215"/>
      <c r="AE748" s="215"/>
      <c r="AF748" s="215"/>
      <c r="AG748" s="215"/>
    </row>
    <row r="749">
      <c r="A749" s="215"/>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c r="AA749" s="215"/>
      <c r="AB749" s="215"/>
      <c r="AC749" s="215"/>
      <c r="AD749" s="215"/>
      <c r="AE749" s="215"/>
      <c r="AF749" s="215"/>
      <c r="AG749" s="215"/>
    </row>
    <row r="750">
      <c r="A750" s="215"/>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c r="AA750" s="215"/>
      <c r="AB750" s="215"/>
      <c r="AC750" s="215"/>
      <c r="AD750" s="215"/>
      <c r="AE750" s="215"/>
      <c r="AF750" s="215"/>
      <c r="AG750" s="215"/>
    </row>
    <row r="751">
      <c r="A751" s="215"/>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c r="AA751" s="215"/>
      <c r="AB751" s="215"/>
      <c r="AC751" s="215"/>
      <c r="AD751" s="215"/>
      <c r="AE751" s="215"/>
      <c r="AF751" s="215"/>
      <c r="AG751" s="215"/>
    </row>
    <row r="752">
      <c r="A752" s="215"/>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c r="AA752" s="215"/>
      <c r="AB752" s="215"/>
      <c r="AC752" s="215"/>
      <c r="AD752" s="215"/>
      <c r="AE752" s="215"/>
      <c r="AF752" s="215"/>
      <c r="AG752" s="215"/>
    </row>
    <row r="753">
      <c r="A753" s="215"/>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c r="AA753" s="215"/>
      <c r="AB753" s="215"/>
      <c r="AC753" s="215"/>
      <c r="AD753" s="215"/>
      <c r="AE753" s="215"/>
      <c r="AF753" s="215"/>
      <c r="AG753" s="215"/>
    </row>
    <row r="754">
      <c r="A754" s="215"/>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c r="AA754" s="215"/>
      <c r="AB754" s="215"/>
      <c r="AC754" s="215"/>
      <c r="AD754" s="215"/>
      <c r="AE754" s="215"/>
      <c r="AF754" s="215"/>
      <c r="AG754" s="215"/>
    </row>
    <row r="755">
      <c r="A755" s="215"/>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c r="AA755" s="215"/>
      <c r="AB755" s="215"/>
      <c r="AC755" s="215"/>
      <c r="AD755" s="215"/>
      <c r="AE755" s="215"/>
      <c r="AF755" s="215"/>
      <c r="AG755" s="215"/>
    </row>
    <row r="756">
      <c r="A756" s="215"/>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c r="AA756" s="215"/>
      <c r="AB756" s="215"/>
      <c r="AC756" s="215"/>
      <c r="AD756" s="215"/>
      <c r="AE756" s="215"/>
      <c r="AF756" s="215"/>
      <c r="AG756" s="215"/>
    </row>
    <row r="757">
      <c r="A757" s="215"/>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c r="AA757" s="215"/>
      <c r="AB757" s="215"/>
      <c r="AC757" s="215"/>
      <c r="AD757" s="215"/>
      <c r="AE757" s="215"/>
      <c r="AF757" s="215"/>
      <c r="AG757" s="215"/>
    </row>
    <row r="758">
      <c r="A758" s="215"/>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c r="AA758" s="215"/>
      <c r="AB758" s="215"/>
      <c r="AC758" s="215"/>
      <c r="AD758" s="215"/>
      <c r="AE758" s="215"/>
      <c r="AF758" s="215"/>
      <c r="AG758" s="215"/>
    </row>
    <row r="759">
      <c r="A759" s="215"/>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c r="AA759" s="215"/>
      <c r="AB759" s="215"/>
      <c r="AC759" s="215"/>
      <c r="AD759" s="215"/>
      <c r="AE759" s="215"/>
      <c r="AF759" s="215"/>
      <c r="AG759" s="215"/>
    </row>
    <row r="760">
      <c r="A760" s="215"/>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c r="AA760" s="215"/>
      <c r="AB760" s="215"/>
      <c r="AC760" s="215"/>
      <c r="AD760" s="215"/>
      <c r="AE760" s="215"/>
      <c r="AF760" s="215"/>
      <c r="AG760" s="215"/>
    </row>
    <row r="761">
      <c r="A761" s="215"/>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c r="AA761" s="215"/>
      <c r="AB761" s="215"/>
      <c r="AC761" s="215"/>
      <c r="AD761" s="215"/>
      <c r="AE761" s="215"/>
      <c r="AF761" s="215"/>
      <c r="AG761" s="215"/>
    </row>
    <row r="762">
      <c r="A762" s="215"/>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c r="AA762" s="215"/>
      <c r="AB762" s="215"/>
      <c r="AC762" s="215"/>
      <c r="AD762" s="215"/>
      <c r="AE762" s="215"/>
      <c r="AF762" s="215"/>
      <c r="AG762" s="215"/>
    </row>
    <row r="763">
      <c r="A763" s="215"/>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c r="AA763" s="215"/>
      <c r="AB763" s="215"/>
      <c r="AC763" s="215"/>
      <c r="AD763" s="215"/>
      <c r="AE763" s="215"/>
      <c r="AF763" s="215"/>
      <c r="AG763" s="215"/>
    </row>
    <row r="764">
      <c r="A764" s="215"/>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c r="AA764" s="215"/>
      <c r="AB764" s="215"/>
      <c r="AC764" s="215"/>
      <c r="AD764" s="215"/>
      <c r="AE764" s="215"/>
      <c r="AF764" s="215"/>
      <c r="AG764" s="215"/>
    </row>
    <row r="765">
      <c r="A765" s="215"/>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c r="AA765" s="215"/>
      <c r="AB765" s="215"/>
      <c r="AC765" s="215"/>
      <c r="AD765" s="215"/>
      <c r="AE765" s="215"/>
      <c r="AF765" s="215"/>
      <c r="AG765" s="215"/>
    </row>
    <row r="766">
      <c r="A766" s="215"/>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c r="AA766" s="215"/>
      <c r="AB766" s="215"/>
      <c r="AC766" s="215"/>
      <c r="AD766" s="215"/>
      <c r="AE766" s="215"/>
      <c r="AF766" s="215"/>
      <c r="AG766" s="215"/>
    </row>
    <row r="767">
      <c r="A767" s="215"/>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c r="AA767" s="215"/>
      <c r="AB767" s="215"/>
      <c r="AC767" s="215"/>
      <c r="AD767" s="215"/>
      <c r="AE767" s="215"/>
      <c r="AF767" s="215"/>
      <c r="AG767" s="215"/>
    </row>
    <row r="768">
      <c r="A768" s="215"/>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c r="AA768" s="215"/>
      <c r="AB768" s="215"/>
      <c r="AC768" s="215"/>
      <c r="AD768" s="215"/>
      <c r="AE768" s="215"/>
      <c r="AF768" s="215"/>
      <c r="AG768" s="215"/>
    </row>
    <row r="769">
      <c r="A769" s="215"/>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c r="AA769" s="215"/>
      <c r="AB769" s="215"/>
      <c r="AC769" s="215"/>
      <c r="AD769" s="215"/>
      <c r="AE769" s="215"/>
      <c r="AF769" s="215"/>
      <c r="AG769" s="215"/>
    </row>
    <row r="770">
      <c r="A770" s="215"/>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c r="AA770" s="215"/>
      <c r="AB770" s="215"/>
      <c r="AC770" s="215"/>
      <c r="AD770" s="215"/>
      <c r="AE770" s="215"/>
      <c r="AF770" s="215"/>
      <c r="AG770" s="215"/>
    </row>
    <row r="771">
      <c r="A771" s="215"/>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c r="AA771" s="215"/>
      <c r="AB771" s="215"/>
      <c r="AC771" s="215"/>
      <c r="AD771" s="215"/>
      <c r="AE771" s="215"/>
      <c r="AF771" s="215"/>
      <c r="AG771" s="215"/>
    </row>
    <row r="772">
      <c r="A772" s="215"/>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c r="AA772" s="215"/>
      <c r="AB772" s="215"/>
      <c r="AC772" s="215"/>
      <c r="AD772" s="215"/>
      <c r="AE772" s="215"/>
      <c r="AF772" s="215"/>
      <c r="AG772" s="215"/>
    </row>
    <row r="773">
      <c r="A773" s="215"/>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c r="AA773" s="215"/>
      <c r="AB773" s="215"/>
      <c r="AC773" s="215"/>
      <c r="AD773" s="215"/>
      <c r="AE773" s="215"/>
      <c r="AF773" s="215"/>
      <c r="AG773" s="215"/>
    </row>
    <row r="774">
      <c r="A774" s="215"/>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c r="AA774" s="215"/>
      <c r="AB774" s="215"/>
      <c r="AC774" s="215"/>
      <c r="AD774" s="215"/>
      <c r="AE774" s="215"/>
      <c r="AF774" s="215"/>
      <c r="AG774" s="215"/>
    </row>
    <row r="775">
      <c r="A775" s="215"/>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c r="AA775" s="215"/>
      <c r="AB775" s="215"/>
      <c r="AC775" s="215"/>
      <c r="AD775" s="215"/>
      <c r="AE775" s="215"/>
      <c r="AF775" s="215"/>
      <c r="AG775" s="215"/>
    </row>
    <row r="776">
      <c r="A776" s="215"/>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c r="AA776" s="215"/>
      <c r="AB776" s="215"/>
      <c r="AC776" s="215"/>
      <c r="AD776" s="215"/>
      <c r="AE776" s="215"/>
      <c r="AF776" s="215"/>
      <c r="AG776" s="215"/>
    </row>
    <row r="777">
      <c r="A777" s="215"/>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c r="AA777" s="215"/>
      <c r="AB777" s="215"/>
      <c r="AC777" s="215"/>
      <c r="AD777" s="215"/>
      <c r="AE777" s="215"/>
      <c r="AF777" s="215"/>
      <c r="AG777" s="215"/>
    </row>
    <row r="778">
      <c r="A778" s="215"/>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c r="AA778" s="215"/>
      <c r="AB778" s="215"/>
      <c r="AC778" s="215"/>
      <c r="AD778" s="215"/>
      <c r="AE778" s="215"/>
      <c r="AF778" s="215"/>
      <c r="AG778" s="215"/>
    </row>
    <row r="779">
      <c r="A779" s="215"/>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c r="AA779" s="215"/>
      <c r="AB779" s="215"/>
      <c r="AC779" s="215"/>
      <c r="AD779" s="215"/>
      <c r="AE779" s="215"/>
      <c r="AF779" s="215"/>
      <c r="AG779" s="215"/>
    </row>
    <row r="780">
      <c r="A780" s="215"/>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c r="AA780" s="215"/>
      <c r="AB780" s="215"/>
      <c r="AC780" s="215"/>
      <c r="AD780" s="215"/>
      <c r="AE780" s="215"/>
      <c r="AF780" s="215"/>
      <c r="AG780" s="215"/>
    </row>
    <row r="781">
      <c r="A781" s="215"/>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c r="AA781" s="215"/>
      <c r="AB781" s="215"/>
      <c r="AC781" s="215"/>
      <c r="AD781" s="215"/>
      <c r="AE781" s="215"/>
      <c r="AF781" s="215"/>
      <c r="AG781" s="215"/>
    </row>
    <row r="782">
      <c r="A782" s="215"/>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c r="AA782" s="215"/>
      <c r="AB782" s="215"/>
      <c r="AC782" s="215"/>
      <c r="AD782" s="215"/>
      <c r="AE782" s="215"/>
      <c r="AF782" s="215"/>
      <c r="AG782" s="215"/>
    </row>
    <row r="783">
      <c r="A783" s="215"/>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c r="AA783" s="215"/>
      <c r="AB783" s="215"/>
      <c r="AC783" s="215"/>
      <c r="AD783" s="215"/>
      <c r="AE783" s="215"/>
      <c r="AF783" s="215"/>
      <c r="AG783" s="215"/>
    </row>
    <row r="784">
      <c r="A784" s="215"/>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c r="AA784" s="215"/>
      <c r="AB784" s="215"/>
      <c r="AC784" s="215"/>
      <c r="AD784" s="215"/>
      <c r="AE784" s="215"/>
      <c r="AF784" s="215"/>
      <c r="AG784" s="215"/>
    </row>
    <row r="785">
      <c r="A785" s="215"/>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c r="AA785" s="215"/>
      <c r="AB785" s="215"/>
      <c r="AC785" s="215"/>
      <c r="AD785" s="215"/>
      <c r="AE785" s="215"/>
      <c r="AF785" s="215"/>
      <c r="AG785" s="215"/>
    </row>
    <row r="786">
      <c r="A786" s="215"/>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c r="AA786" s="215"/>
      <c r="AB786" s="215"/>
      <c r="AC786" s="215"/>
      <c r="AD786" s="215"/>
      <c r="AE786" s="215"/>
      <c r="AF786" s="215"/>
      <c r="AG786" s="215"/>
    </row>
    <row r="787">
      <c r="A787" s="215"/>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c r="AA787" s="215"/>
      <c r="AB787" s="215"/>
      <c r="AC787" s="215"/>
      <c r="AD787" s="215"/>
      <c r="AE787" s="215"/>
      <c r="AF787" s="215"/>
      <c r="AG787" s="215"/>
    </row>
    <row r="788">
      <c r="A788" s="215"/>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c r="AA788" s="215"/>
      <c r="AB788" s="215"/>
      <c r="AC788" s="215"/>
      <c r="AD788" s="215"/>
      <c r="AE788" s="215"/>
      <c r="AF788" s="215"/>
      <c r="AG788" s="215"/>
    </row>
    <row r="789">
      <c r="A789" s="215"/>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c r="AA789" s="215"/>
      <c r="AB789" s="215"/>
      <c r="AC789" s="215"/>
      <c r="AD789" s="215"/>
      <c r="AE789" s="215"/>
      <c r="AF789" s="215"/>
      <c r="AG789" s="215"/>
    </row>
    <row r="790">
      <c r="A790" s="215"/>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c r="AA790" s="215"/>
      <c r="AB790" s="215"/>
      <c r="AC790" s="215"/>
      <c r="AD790" s="215"/>
      <c r="AE790" s="215"/>
      <c r="AF790" s="215"/>
      <c r="AG790" s="215"/>
    </row>
    <row r="791">
      <c r="A791" s="215"/>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c r="AA791" s="215"/>
      <c r="AB791" s="215"/>
      <c r="AC791" s="215"/>
      <c r="AD791" s="215"/>
      <c r="AE791" s="215"/>
      <c r="AF791" s="215"/>
      <c r="AG791" s="215"/>
    </row>
    <row r="792">
      <c r="A792" s="215"/>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c r="AA792" s="215"/>
      <c r="AB792" s="215"/>
      <c r="AC792" s="215"/>
      <c r="AD792" s="215"/>
      <c r="AE792" s="215"/>
      <c r="AF792" s="215"/>
      <c r="AG792" s="215"/>
    </row>
    <row r="793">
      <c r="A793" s="215"/>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c r="AA793" s="215"/>
      <c r="AB793" s="215"/>
      <c r="AC793" s="215"/>
      <c r="AD793" s="215"/>
      <c r="AE793" s="215"/>
      <c r="AF793" s="215"/>
      <c r="AG793" s="215"/>
    </row>
    <row r="794">
      <c r="A794" s="215"/>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c r="AA794" s="215"/>
      <c r="AB794" s="215"/>
      <c r="AC794" s="215"/>
      <c r="AD794" s="215"/>
      <c r="AE794" s="215"/>
      <c r="AF794" s="215"/>
      <c r="AG794" s="215"/>
    </row>
    <row r="795">
      <c r="A795" s="215"/>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c r="AA795" s="215"/>
      <c r="AB795" s="215"/>
      <c r="AC795" s="215"/>
      <c r="AD795" s="215"/>
      <c r="AE795" s="215"/>
      <c r="AF795" s="215"/>
      <c r="AG795" s="215"/>
    </row>
    <row r="796">
      <c r="A796" s="215"/>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c r="AA796" s="215"/>
      <c r="AB796" s="215"/>
      <c r="AC796" s="215"/>
      <c r="AD796" s="215"/>
      <c r="AE796" s="215"/>
      <c r="AF796" s="215"/>
      <c r="AG796" s="215"/>
    </row>
    <row r="797">
      <c r="A797" s="215"/>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c r="AA797" s="215"/>
      <c r="AB797" s="215"/>
      <c r="AC797" s="215"/>
      <c r="AD797" s="215"/>
      <c r="AE797" s="215"/>
      <c r="AF797" s="215"/>
      <c r="AG797" s="215"/>
    </row>
    <row r="798">
      <c r="A798" s="215"/>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c r="AA798" s="215"/>
      <c r="AB798" s="215"/>
      <c r="AC798" s="215"/>
      <c r="AD798" s="215"/>
      <c r="AE798" s="215"/>
      <c r="AF798" s="215"/>
      <c r="AG798" s="215"/>
    </row>
    <row r="799">
      <c r="A799" s="215"/>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c r="AA799" s="215"/>
      <c r="AB799" s="215"/>
      <c r="AC799" s="215"/>
      <c r="AD799" s="215"/>
      <c r="AE799" s="215"/>
      <c r="AF799" s="215"/>
      <c r="AG799" s="215"/>
    </row>
    <row r="800">
      <c r="A800" s="215"/>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c r="AD800" s="215"/>
      <c r="AE800" s="215"/>
      <c r="AF800" s="215"/>
      <c r="AG800" s="215"/>
    </row>
    <row r="801">
      <c r="A801" s="215"/>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c r="AA801" s="215"/>
      <c r="AB801" s="215"/>
      <c r="AC801" s="215"/>
      <c r="AD801" s="215"/>
      <c r="AE801" s="215"/>
      <c r="AF801" s="215"/>
      <c r="AG801" s="215"/>
    </row>
    <row r="802">
      <c r="A802" s="215"/>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c r="AA802" s="215"/>
      <c r="AB802" s="215"/>
      <c r="AC802" s="215"/>
      <c r="AD802" s="215"/>
      <c r="AE802" s="215"/>
      <c r="AF802" s="215"/>
      <c r="AG802" s="215"/>
    </row>
    <row r="803">
      <c r="A803" s="215"/>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c r="AD803" s="215"/>
      <c r="AE803" s="215"/>
      <c r="AF803" s="215"/>
      <c r="AG803" s="215"/>
    </row>
    <row r="804">
      <c r="A804" s="215"/>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c r="AA804" s="215"/>
      <c r="AB804" s="215"/>
      <c r="AC804" s="215"/>
      <c r="AD804" s="215"/>
      <c r="AE804" s="215"/>
      <c r="AF804" s="215"/>
      <c r="AG804" s="215"/>
    </row>
    <row r="805">
      <c r="A805" s="215"/>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c r="AA805" s="215"/>
      <c r="AB805" s="215"/>
      <c r="AC805" s="215"/>
      <c r="AD805" s="215"/>
      <c r="AE805" s="215"/>
      <c r="AF805" s="215"/>
      <c r="AG805" s="215"/>
    </row>
    <row r="806">
      <c r="A806" s="215"/>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c r="AA806" s="215"/>
      <c r="AB806" s="215"/>
      <c r="AC806" s="215"/>
      <c r="AD806" s="215"/>
      <c r="AE806" s="215"/>
      <c r="AF806" s="215"/>
      <c r="AG806" s="215"/>
    </row>
    <row r="807">
      <c r="A807" s="215"/>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c r="AD807" s="215"/>
      <c r="AE807" s="215"/>
      <c r="AF807" s="215"/>
      <c r="AG807" s="215"/>
    </row>
    <row r="808">
      <c r="A808" s="215"/>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c r="AA808" s="215"/>
      <c r="AB808" s="215"/>
      <c r="AC808" s="215"/>
      <c r="AD808" s="215"/>
      <c r="AE808" s="215"/>
      <c r="AF808" s="215"/>
      <c r="AG808" s="215"/>
    </row>
    <row r="809">
      <c r="A809" s="215"/>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c r="AD809" s="215"/>
      <c r="AE809" s="215"/>
      <c r="AF809" s="215"/>
      <c r="AG809" s="215"/>
    </row>
    <row r="810">
      <c r="A810" s="215"/>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c r="AA810" s="215"/>
      <c r="AB810" s="215"/>
      <c r="AC810" s="215"/>
      <c r="AD810" s="215"/>
      <c r="AE810" s="215"/>
      <c r="AF810" s="215"/>
      <c r="AG810" s="215"/>
    </row>
    <row r="811">
      <c r="A811" s="215"/>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c r="AA811" s="215"/>
      <c r="AB811" s="215"/>
      <c r="AC811" s="215"/>
      <c r="AD811" s="215"/>
      <c r="AE811" s="215"/>
      <c r="AF811" s="215"/>
      <c r="AG811" s="215"/>
    </row>
    <row r="812">
      <c r="A812" s="215"/>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c r="AA812" s="215"/>
      <c r="AB812" s="215"/>
      <c r="AC812" s="215"/>
      <c r="AD812" s="215"/>
      <c r="AE812" s="215"/>
      <c r="AF812" s="215"/>
      <c r="AG812" s="215"/>
    </row>
    <row r="813">
      <c r="A813" s="215"/>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c r="AA813" s="215"/>
      <c r="AB813" s="215"/>
      <c r="AC813" s="215"/>
      <c r="AD813" s="215"/>
      <c r="AE813" s="215"/>
      <c r="AF813" s="215"/>
      <c r="AG813" s="215"/>
    </row>
    <row r="814">
      <c r="A814" s="215"/>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c r="AD814" s="215"/>
      <c r="AE814" s="215"/>
      <c r="AF814" s="215"/>
      <c r="AG814" s="215"/>
    </row>
    <row r="815">
      <c r="A815" s="215"/>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15"/>
    </row>
    <row r="816">
      <c r="A816" s="215"/>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c r="AA816" s="215"/>
      <c r="AB816" s="215"/>
      <c r="AC816" s="215"/>
      <c r="AD816" s="215"/>
      <c r="AE816" s="215"/>
      <c r="AF816" s="215"/>
      <c r="AG816" s="215"/>
    </row>
    <row r="817">
      <c r="A817" s="215"/>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c r="AA817" s="215"/>
      <c r="AB817" s="215"/>
      <c r="AC817" s="215"/>
      <c r="AD817" s="215"/>
      <c r="AE817" s="215"/>
      <c r="AF817" s="215"/>
      <c r="AG817" s="215"/>
    </row>
    <row r="818">
      <c r="A818" s="215"/>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c r="AA818" s="215"/>
      <c r="AB818" s="215"/>
      <c r="AC818" s="215"/>
      <c r="AD818" s="215"/>
      <c r="AE818" s="215"/>
      <c r="AF818" s="215"/>
      <c r="AG818" s="215"/>
    </row>
    <row r="819">
      <c r="A819" s="215"/>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c r="AA819" s="215"/>
      <c r="AB819" s="215"/>
      <c r="AC819" s="215"/>
      <c r="AD819" s="215"/>
      <c r="AE819" s="215"/>
      <c r="AF819" s="215"/>
      <c r="AG819" s="215"/>
    </row>
    <row r="820">
      <c r="A820" s="215"/>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c r="AA820" s="215"/>
      <c r="AB820" s="215"/>
      <c r="AC820" s="215"/>
      <c r="AD820" s="215"/>
      <c r="AE820" s="215"/>
      <c r="AF820" s="215"/>
      <c r="AG820" s="215"/>
    </row>
    <row r="821">
      <c r="A821" s="215"/>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c r="AA821" s="215"/>
      <c r="AB821" s="215"/>
      <c r="AC821" s="215"/>
      <c r="AD821" s="215"/>
      <c r="AE821" s="215"/>
      <c r="AF821" s="215"/>
      <c r="AG821" s="215"/>
    </row>
    <row r="822">
      <c r="A822" s="215"/>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c r="AA822" s="215"/>
      <c r="AB822" s="215"/>
      <c r="AC822" s="215"/>
      <c r="AD822" s="215"/>
      <c r="AE822" s="215"/>
      <c r="AF822" s="215"/>
      <c r="AG822" s="215"/>
    </row>
    <row r="823">
      <c r="A823" s="215"/>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c r="AA823" s="215"/>
      <c r="AB823" s="215"/>
      <c r="AC823" s="215"/>
      <c r="AD823" s="215"/>
      <c r="AE823" s="215"/>
      <c r="AF823" s="215"/>
      <c r="AG823" s="215"/>
    </row>
    <row r="824">
      <c r="A824" s="215"/>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c r="AA824" s="215"/>
      <c r="AB824" s="215"/>
      <c r="AC824" s="215"/>
      <c r="AD824" s="215"/>
      <c r="AE824" s="215"/>
      <c r="AF824" s="215"/>
      <c r="AG824" s="215"/>
    </row>
    <row r="825">
      <c r="A825" s="215"/>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c r="AA825" s="215"/>
      <c r="AB825" s="215"/>
      <c r="AC825" s="215"/>
      <c r="AD825" s="215"/>
      <c r="AE825" s="215"/>
      <c r="AF825" s="215"/>
      <c r="AG825" s="215"/>
    </row>
    <row r="826">
      <c r="A826" s="215"/>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c r="AA826" s="215"/>
      <c r="AB826" s="215"/>
      <c r="AC826" s="215"/>
      <c r="AD826" s="215"/>
      <c r="AE826" s="215"/>
      <c r="AF826" s="215"/>
      <c r="AG826" s="215"/>
    </row>
    <row r="827">
      <c r="A827" s="215"/>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c r="AD827" s="215"/>
      <c r="AE827" s="215"/>
      <c r="AF827" s="215"/>
      <c r="AG827" s="215"/>
    </row>
    <row r="828">
      <c r="A828" s="215"/>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c r="AA828" s="215"/>
      <c r="AB828" s="215"/>
      <c r="AC828" s="215"/>
      <c r="AD828" s="215"/>
      <c r="AE828" s="215"/>
      <c r="AF828" s="215"/>
      <c r="AG828" s="215"/>
    </row>
    <row r="829">
      <c r="A829" s="215"/>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c r="AA829" s="215"/>
      <c r="AB829" s="215"/>
      <c r="AC829" s="215"/>
      <c r="AD829" s="215"/>
      <c r="AE829" s="215"/>
      <c r="AF829" s="215"/>
      <c r="AG829" s="215"/>
    </row>
    <row r="830">
      <c r="A830" s="215"/>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c r="AA830" s="215"/>
      <c r="AB830" s="215"/>
      <c r="AC830" s="215"/>
      <c r="AD830" s="215"/>
      <c r="AE830" s="215"/>
      <c r="AF830" s="215"/>
      <c r="AG830" s="215"/>
    </row>
    <row r="831">
      <c r="A831" s="215"/>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c r="AA831" s="215"/>
      <c r="AB831" s="215"/>
      <c r="AC831" s="215"/>
      <c r="AD831" s="215"/>
      <c r="AE831" s="215"/>
      <c r="AF831" s="215"/>
      <c r="AG831" s="215"/>
    </row>
    <row r="832">
      <c r="A832" s="215"/>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c r="AA832" s="215"/>
      <c r="AB832" s="215"/>
      <c r="AC832" s="215"/>
      <c r="AD832" s="215"/>
      <c r="AE832" s="215"/>
      <c r="AF832" s="215"/>
      <c r="AG832" s="215"/>
    </row>
    <row r="833">
      <c r="A833" s="215"/>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c r="AA833" s="215"/>
      <c r="AB833" s="215"/>
      <c r="AC833" s="215"/>
      <c r="AD833" s="215"/>
      <c r="AE833" s="215"/>
      <c r="AF833" s="215"/>
      <c r="AG833" s="215"/>
    </row>
    <row r="834">
      <c r="A834" s="215"/>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c r="AA834" s="215"/>
      <c r="AB834" s="215"/>
      <c r="AC834" s="215"/>
      <c r="AD834" s="215"/>
      <c r="AE834" s="215"/>
      <c r="AF834" s="215"/>
      <c r="AG834" s="215"/>
    </row>
    <row r="835">
      <c r="A835" s="215"/>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c r="AA835" s="215"/>
      <c r="AB835" s="215"/>
      <c r="AC835" s="215"/>
      <c r="AD835" s="215"/>
      <c r="AE835" s="215"/>
      <c r="AF835" s="215"/>
      <c r="AG835" s="215"/>
    </row>
    <row r="836">
      <c r="A836" s="215"/>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c r="AA836" s="215"/>
      <c r="AB836" s="215"/>
      <c r="AC836" s="215"/>
      <c r="AD836" s="215"/>
      <c r="AE836" s="215"/>
      <c r="AF836" s="215"/>
      <c r="AG836" s="215"/>
    </row>
    <row r="837">
      <c r="A837" s="215"/>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c r="AA837" s="215"/>
      <c r="AB837" s="215"/>
      <c r="AC837" s="215"/>
      <c r="AD837" s="215"/>
      <c r="AE837" s="215"/>
      <c r="AF837" s="215"/>
      <c r="AG837" s="215"/>
    </row>
    <row r="838">
      <c r="A838" s="215"/>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c r="AA838" s="215"/>
      <c r="AB838" s="215"/>
      <c r="AC838" s="215"/>
      <c r="AD838" s="215"/>
      <c r="AE838" s="215"/>
      <c r="AF838" s="215"/>
      <c r="AG838" s="215"/>
    </row>
    <row r="839">
      <c r="A839" s="215"/>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c r="AA839" s="215"/>
      <c r="AB839" s="215"/>
      <c r="AC839" s="215"/>
      <c r="AD839" s="215"/>
      <c r="AE839" s="215"/>
      <c r="AF839" s="215"/>
      <c r="AG839" s="215"/>
    </row>
    <row r="840">
      <c r="A840" s="215"/>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c r="AA840" s="215"/>
      <c r="AB840" s="215"/>
      <c r="AC840" s="215"/>
      <c r="AD840" s="215"/>
      <c r="AE840" s="215"/>
      <c r="AF840" s="215"/>
      <c r="AG840" s="215"/>
    </row>
    <row r="841">
      <c r="A841" s="215"/>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c r="AA841" s="215"/>
      <c r="AB841" s="215"/>
      <c r="AC841" s="215"/>
      <c r="AD841" s="215"/>
      <c r="AE841" s="215"/>
      <c r="AF841" s="215"/>
      <c r="AG841" s="215"/>
    </row>
    <row r="842">
      <c r="A842" s="215"/>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c r="AA842" s="215"/>
      <c r="AB842" s="215"/>
      <c r="AC842" s="215"/>
      <c r="AD842" s="215"/>
      <c r="AE842" s="215"/>
      <c r="AF842" s="215"/>
      <c r="AG842" s="215"/>
    </row>
    <row r="843">
      <c r="A843" s="215"/>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c r="AA843" s="215"/>
      <c r="AB843" s="215"/>
      <c r="AC843" s="215"/>
      <c r="AD843" s="215"/>
      <c r="AE843" s="215"/>
      <c r="AF843" s="215"/>
      <c r="AG843" s="215"/>
    </row>
    <row r="844">
      <c r="A844" s="215"/>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c r="AA844" s="215"/>
      <c r="AB844" s="215"/>
      <c r="AC844" s="215"/>
      <c r="AD844" s="215"/>
      <c r="AE844" s="215"/>
      <c r="AF844" s="215"/>
      <c r="AG844" s="215"/>
    </row>
    <row r="845">
      <c r="A845" s="215"/>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c r="AA845" s="215"/>
      <c r="AB845" s="215"/>
      <c r="AC845" s="215"/>
      <c r="AD845" s="215"/>
      <c r="AE845" s="215"/>
      <c r="AF845" s="215"/>
      <c r="AG845" s="215"/>
    </row>
    <row r="846">
      <c r="A846" s="215"/>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c r="AA846" s="215"/>
      <c r="AB846" s="215"/>
      <c r="AC846" s="215"/>
      <c r="AD846" s="215"/>
      <c r="AE846" s="215"/>
      <c r="AF846" s="215"/>
      <c r="AG846" s="215"/>
    </row>
    <row r="847">
      <c r="A847" s="215"/>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c r="AA847" s="215"/>
      <c r="AB847" s="215"/>
      <c r="AC847" s="215"/>
      <c r="AD847" s="215"/>
      <c r="AE847" s="215"/>
      <c r="AF847" s="215"/>
      <c r="AG847" s="215"/>
    </row>
    <row r="848">
      <c r="A848" s="215"/>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c r="AA848" s="215"/>
      <c r="AB848" s="215"/>
      <c r="AC848" s="215"/>
      <c r="AD848" s="215"/>
      <c r="AE848" s="215"/>
      <c r="AF848" s="215"/>
      <c r="AG848" s="215"/>
    </row>
    <row r="849">
      <c r="A849" s="215"/>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c r="AD849" s="215"/>
      <c r="AE849" s="215"/>
      <c r="AF849" s="215"/>
      <c r="AG849" s="215"/>
    </row>
    <row r="850">
      <c r="A850" s="215"/>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c r="AA850" s="215"/>
      <c r="AB850" s="215"/>
      <c r="AC850" s="215"/>
      <c r="AD850" s="215"/>
      <c r="AE850" s="215"/>
      <c r="AF850" s="215"/>
      <c r="AG850" s="215"/>
    </row>
    <row r="851">
      <c r="A851" s="215"/>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c r="AA851" s="215"/>
      <c r="AB851" s="215"/>
      <c r="AC851" s="215"/>
      <c r="AD851" s="215"/>
      <c r="AE851" s="215"/>
      <c r="AF851" s="215"/>
      <c r="AG851" s="215"/>
    </row>
    <row r="852">
      <c r="A852" s="215"/>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c r="AA852" s="215"/>
      <c r="AB852" s="215"/>
      <c r="AC852" s="215"/>
      <c r="AD852" s="215"/>
      <c r="AE852" s="215"/>
      <c r="AF852" s="215"/>
      <c r="AG852" s="215"/>
    </row>
    <row r="853">
      <c r="A853" s="215"/>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c r="AA853" s="215"/>
      <c r="AB853" s="215"/>
      <c r="AC853" s="215"/>
      <c r="AD853" s="215"/>
      <c r="AE853" s="215"/>
      <c r="AF853" s="215"/>
      <c r="AG853" s="215"/>
    </row>
    <row r="854">
      <c r="A854" s="215"/>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c r="AA854" s="215"/>
      <c r="AB854" s="215"/>
      <c r="AC854" s="215"/>
      <c r="AD854" s="215"/>
      <c r="AE854" s="215"/>
      <c r="AF854" s="215"/>
      <c r="AG854" s="215"/>
    </row>
    <row r="855">
      <c r="A855" s="215"/>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c r="AA855" s="215"/>
      <c r="AB855" s="215"/>
      <c r="AC855" s="215"/>
      <c r="AD855" s="215"/>
      <c r="AE855" s="215"/>
      <c r="AF855" s="215"/>
      <c r="AG855" s="215"/>
    </row>
    <row r="856">
      <c r="A856" s="215"/>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c r="AA856" s="215"/>
      <c r="AB856" s="215"/>
      <c r="AC856" s="215"/>
      <c r="AD856" s="215"/>
      <c r="AE856" s="215"/>
      <c r="AF856" s="215"/>
      <c r="AG856" s="215"/>
    </row>
    <row r="857">
      <c r="A857" s="215"/>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c r="AA857" s="215"/>
      <c r="AB857" s="215"/>
      <c r="AC857" s="215"/>
      <c r="AD857" s="215"/>
      <c r="AE857" s="215"/>
      <c r="AF857" s="215"/>
      <c r="AG857" s="215"/>
    </row>
    <row r="858">
      <c r="A858" s="215"/>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c r="AA858" s="215"/>
      <c r="AB858" s="215"/>
      <c r="AC858" s="215"/>
      <c r="AD858" s="215"/>
      <c r="AE858" s="215"/>
      <c r="AF858" s="215"/>
      <c r="AG858" s="215"/>
    </row>
    <row r="859">
      <c r="A859" s="215"/>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c r="AA859" s="215"/>
      <c r="AB859" s="215"/>
      <c r="AC859" s="215"/>
      <c r="AD859" s="215"/>
      <c r="AE859" s="215"/>
      <c r="AF859" s="215"/>
      <c r="AG859" s="215"/>
    </row>
    <row r="860">
      <c r="A860" s="215"/>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c r="AA860" s="215"/>
      <c r="AB860" s="215"/>
      <c r="AC860" s="215"/>
      <c r="AD860" s="215"/>
      <c r="AE860" s="215"/>
      <c r="AF860" s="215"/>
      <c r="AG860" s="215"/>
    </row>
    <row r="861">
      <c r="A861" s="215"/>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c r="AA861" s="215"/>
      <c r="AB861" s="215"/>
      <c r="AC861" s="215"/>
      <c r="AD861" s="215"/>
      <c r="AE861" s="215"/>
      <c r="AF861" s="215"/>
      <c r="AG861" s="215"/>
    </row>
    <row r="862">
      <c r="A862" s="215"/>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c r="AA862" s="215"/>
      <c r="AB862" s="215"/>
      <c r="AC862" s="215"/>
      <c r="AD862" s="215"/>
      <c r="AE862" s="215"/>
      <c r="AF862" s="215"/>
      <c r="AG862" s="215"/>
    </row>
    <row r="863">
      <c r="A863" s="215"/>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c r="AA863" s="215"/>
      <c r="AB863" s="215"/>
      <c r="AC863" s="215"/>
      <c r="AD863" s="215"/>
      <c r="AE863" s="215"/>
      <c r="AF863" s="215"/>
      <c r="AG863" s="215"/>
    </row>
    <row r="864">
      <c r="A864" s="215"/>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c r="AA864" s="215"/>
      <c r="AB864" s="215"/>
      <c r="AC864" s="215"/>
      <c r="AD864" s="215"/>
      <c r="AE864" s="215"/>
      <c r="AF864" s="215"/>
      <c r="AG864" s="215"/>
    </row>
    <row r="865">
      <c r="A865" s="215"/>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c r="AA865" s="215"/>
      <c r="AB865" s="215"/>
      <c r="AC865" s="215"/>
      <c r="AD865" s="215"/>
      <c r="AE865" s="215"/>
      <c r="AF865" s="215"/>
      <c r="AG865" s="215"/>
    </row>
    <row r="866">
      <c r="A866" s="215"/>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c r="AA866" s="215"/>
      <c r="AB866" s="215"/>
      <c r="AC866" s="215"/>
      <c r="AD866" s="215"/>
      <c r="AE866" s="215"/>
      <c r="AF866" s="215"/>
      <c r="AG866" s="215"/>
    </row>
    <row r="867">
      <c r="A867" s="215"/>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c r="AA867" s="215"/>
      <c r="AB867" s="215"/>
      <c r="AC867" s="215"/>
      <c r="AD867" s="215"/>
      <c r="AE867" s="215"/>
      <c r="AF867" s="215"/>
      <c r="AG867" s="215"/>
    </row>
    <row r="868">
      <c r="A868" s="215"/>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c r="AA868" s="215"/>
      <c r="AB868" s="215"/>
      <c r="AC868" s="215"/>
      <c r="AD868" s="215"/>
      <c r="AE868" s="215"/>
      <c r="AF868" s="215"/>
      <c r="AG868" s="215"/>
    </row>
    <row r="869">
      <c r="A869" s="215"/>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5"/>
      <c r="AG869" s="215"/>
    </row>
    <row r="870">
      <c r="A870" s="215"/>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c r="AA870" s="215"/>
      <c r="AB870" s="215"/>
      <c r="AC870" s="215"/>
      <c r="AD870" s="215"/>
      <c r="AE870" s="215"/>
      <c r="AF870" s="215"/>
      <c r="AG870" s="215"/>
    </row>
    <row r="871">
      <c r="A871" s="215"/>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c r="AA871" s="215"/>
      <c r="AB871" s="215"/>
      <c r="AC871" s="215"/>
      <c r="AD871" s="215"/>
      <c r="AE871" s="215"/>
      <c r="AF871" s="215"/>
      <c r="AG871" s="215"/>
    </row>
    <row r="872">
      <c r="A872" s="215"/>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c r="AA872" s="215"/>
      <c r="AB872" s="215"/>
      <c r="AC872" s="215"/>
      <c r="AD872" s="215"/>
      <c r="AE872" s="215"/>
      <c r="AF872" s="215"/>
      <c r="AG872" s="215"/>
    </row>
    <row r="873">
      <c r="A873" s="215"/>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c r="AA873" s="215"/>
      <c r="AB873" s="215"/>
      <c r="AC873" s="215"/>
      <c r="AD873" s="215"/>
      <c r="AE873" s="215"/>
      <c r="AF873" s="215"/>
      <c r="AG873" s="215"/>
    </row>
    <row r="874">
      <c r="A874" s="215"/>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c r="AA874" s="215"/>
      <c r="AB874" s="215"/>
      <c r="AC874" s="215"/>
      <c r="AD874" s="215"/>
      <c r="AE874" s="215"/>
      <c r="AF874" s="215"/>
      <c r="AG874" s="215"/>
    </row>
    <row r="875">
      <c r="A875" s="215"/>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c r="AA875" s="215"/>
      <c r="AB875" s="215"/>
      <c r="AC875" s="215"/>
      <c r="AD875" s="215"/>
      <c r="AE875" s="215"/>
      <c r="AF875" s="215"/>
      <c r="AG875" s="215"/>
    </row>
    <row r="876">
      <c r="A876" s="215"/>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c r="AA876" s="215"/>
      <c r="AB876" s="215"/>
      <c r="AC876" s="215"/>
      <c r="AD876" s="215"/>
      <c r="AE876" s="215"/>
      <c r="AF876" s="215"/>
      <c r="AG876" s="215"/>
    </row>
    <row r="877">
      <c r="A877" s="215"/>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c r="AA877" s="215"/>
      <c r="AB877" s="215"/>
      <c r="AC877" s="215"/>
      <c r="AD877" s="215"/>
      <c r="AE877" s="215"/>
      <c r="AF877" s="215"/>
      <c r="AG877" s="215"/>
    </row>
    <row r="878">
      <c r="A878" s="215"/>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c r="AA878" s="215"/>
      <c r="AB878" s="215"/>
      <c r="AC878" s="215"/>
      <c r="AD878" s="215"/>
      <c r="AE878" s="215"/>
      <c r="AF878" s="215"/>
      <c r="AG878" s="215"/>
    </row>
    <row r="879">
      <c r="A879" s="215"/>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c r="AD879" s="215"/>
      <c r="AE879" s="215"/>
      <c r="AF879" s="215"/>
      <c r="AG879" s="215"/>
    </row>
    <row r="880">
      <c r="A880" s="215"/>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c r="AA880" s="215"/>
      <c r="AB880" s="215"/>
      <c r="AC880" s="215"/>
      <c r="AD880" s="215"/>
      <c r="AE880" s="215"/>
      <c r="AF880" s="215"/>
      <c r="AG880" s="215"/>
    </row>
    <row r="881">
      <c r="A881" s="215"/>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c r="AA881" s="215"/>
      <c r="AB881" s="215"/>
      <c r="AC881" s="215"/>
      <c r="AD881" s="215"/>
      <c r="AE881" s="215"/>
      <c r="AF881" s="215"/>
      <c r="AG881" s="215"/>
    </row>
    <row r="882">
      <c r="A882" s="215"/>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c r="AA882" s="215"/>
      <c r="AB882" s="215"/>
      <c r="AC882" s="215"/>
      <c r="AD882" s="215"/>
      <c r="AE882" s="215"/>
      <c r="AF882" s="215"/>
      <c r="AG882" s="215"/>
    </row>
    <row r="883">
      <c r="A883" s="215"/>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c r="AA883" s="215"/>
      <c r="AB883" s="215"/>
      <c r="AC883" s="215"/>
      <c r="AD883" s="215"/>
      <c r="AE883" s="215"/>
      <c r="AF883" s="215"/>
      <c r="AG883" s="215"/>
    </row>
    <row r="884">
      <c r="A884" s="215"/>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c r="AA884" s="215"/>
      <c r="AB884" s="215"/>
      <c r="AC884" s="215"/>
      <c r="AD884" s="215"/>
      <c r="AE884" s="215"/>
      <c r="AF884" s="215"/>
      <c r="AG884" s="215"/>
    </row>
    <row r="885">
      <c r="A885" s="215"/>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c r="AA885" s="215"/>
      <c r="AB885" s="215"/>
      <c r="AC885" s="215"/>
      <c r="AD885" s="215"/>
      <c r="AE885" s="215"/>
      <c r="AF885" s="215"/>
      <c r="AG885" s="215"/>
    </row>
    <row r="886">
      <c r="A886" s="215"/>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c r="AA886" s="215"/>
      <c r="AB886" s="215"/>
      <c r="AC886" s="215"/>
      <c r="AD886" s="215"/>
      <c r="AE886" s="215"/>
      <c r="AF886" s="215"/>
      <c r="AG886" s="215"/>
    </row>
    <row r="887">
      <c r="A887" s="215"/>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c r="AA887" s="215"/>
      <c r="AB887" s="215"/>
      <c r="AC887" s="215"/>
      <c r="AD887" s="215"/>
      <c r="AE887" s="215"/>
      <c r="AF887" s="215"/>
      <c r="AG887" s="215"/>
    </row>
    <row r="888">
      <c r="A888" s="215"/>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c r="AA888" s="215"/>
      <c r="AB888" s="215"/>
      <c r="AC888" s="215"/>
      <c r="AD888" s="215"/>
      <c r="AE888" s="215"/>
      <c r="AF888" s="215"/>
      <c r="AG888" s="215"/>
    </row>
    <row r="889">
      <c r="A889" s="215"/>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c r="AA889" s="215"/>
      <c r="AB889" s="215"/>
      <c r="AC889" s="215"/>
      <c r="AD889" s="215"/>
      <c r="AE889" s="215"/>
      <c r="AF889" s="215"/>
      <c r="AG889" s="215"/>
    </row>
    <row r="890">
      <c r="A890" s="215"/>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c r="AA890" s="215"/>
      <c r="AB890" s="215"/>
      <c r="AC890" s="215"/>
      <c r="AD890" s="215"/>
      <c r="AE890" s="215"/>
      <c r="AF890" s="215"/>
      <c r="AG890" s="215"/>
    </row>
    <row r="891">
      <c r="A891" s="215"/>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c r="AA891" s="215"/>
      <c r="AB891" s="215"/>
      <c r="AC891" s="215"/>
      <c r="AD891" s="215"/>
      <c r="AE891" s="215"/>
      <c r="AF891" s="215"/>
      <c r="AG891" s="215"/>
    </row>
    <row r="892">
      <c r="A892" s="215"/>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c r="AA892" s="215"/>
      <c r="AB892" s="215"/>
      <c r="AC892" s="215"/>
      <c r="AD892" s="215"/>
      <c r="AE892" s="215"/>
      <c r="AF892" s="215"/>
      <c r="AG892" s="215"/>
    </row>
    <row r="893">
      <c r="A893" s="215"/>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c r="AA893" s="215"/>
      <c r="AB893" s="215"/>
      <c r="AC893" s="215"/>
      <c r="AD893" s="215"/>
      <c r="AE893" s="215"/>
      <c r="AF893" s="215"/>
      <c r="AG893" s="215"/>
    </row>
    <row r="894">
      <c r="A894" s="215"/>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c r="AA894" s="215"/>
      <c r="AB894" s="215"/>
      <c r="AC894" s="215"/>
      <c r="AD894" s="215"/>
      <c r="AE894" s="215"/>
      <c r="AF894" s="215"/>
      <c r="AG894" s="215"/>
    </row>
    <row r="895">
      <c r="A895" s="215"/>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c r="AA895" s="215"/>
      <c r="AB895" s="215"/>
      <c r="AC895" s="215"/>
      <c r="AD895" s="215"/>
      <c r="AE895" s="215"/>
      <c r="AF895" s="215"/>
      <c r="AG895" s="215"/>
    </row>
    <row r="896">
      <c r="A896" s="215"/>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c r="AA896" s="215"/>
      <c r="AB896" s="215"/>
      <c r="AC896" s="215"/>
      <c r="AD896" s="215"/>
      <c r="AE896" s="215"/>
      <c r="AF896" s="215"/>
      <c r="AG896" s="215"/>
    </row>
    <row r="897">
      <c r="A897" s="215"/>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c r="AA897" s="215"/>
      <c r="AB897" s="215"/>
      <c r="AC897" s="215"/>
      <c r="AD897" s="215"/>
      <c r="AE897" s="215"/>
      <c r="AF897" s="215"/>
      <c r="AG897" s="215"/>
    </row>
    <row r="898">
      <c r="A898" s="215"/>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c r="AA898" s="215"/>
      <c r="AB898" s="215"/>
      <c r="AC898" s="215"/>
      <c r="AD898" s="215"/>
      <c r="AE898" s="215"/>
      <c r="AF898" s="215"/>
      <c r="AG898" s="215"/>
    </row>
    <row r="899">
      <c r="A899" s="215"/>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c r="AA899" s="215"/>
      <c r="AB899" s="215"/>
      <c r="AC899" s="215"/>
      <c r="AD899" s="215"/>
      <c r="AE899" s="215"/>
      <c r="AF899" s="215"/>
      <c r="AG899" s="215"/>
    </row>
    <row r="900">
      <c r="A900" s="215"/>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c r="AA900" s="215"/>
      <c r="AB900" s="215"/>
      <c r="AC900" s="215"/>
      <c r="AD900" s="215"/>
      <c r="AE900" s="215"/>
      <c r="AF900" s="215"/>
      <c r="AG900" s="215"/>
    </row>
    <row r="901">
      <c r="A901" s="215"/>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c r="AA901" s="215"/>
      <c r="AB901" s="215"/>
      <c r="AC901" s="215"/>
      <c r="AD901" s="215"/>
      <c r="AE901" s="215"/>
      <c r="AF901" s="215"/>
      <c r="AG901" s="215"/>
    </row>
    <row r="902">
      <c r="A902" s="215"/>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c r="AA902" s="215"/>
      <c r="AB902" s="215"/>
      <c r="AC902" s="215"/>
      <c r="AD902" s="215"/>
      <c r="AE902" s="215"/>
      <c r="AF902" s="215"/>
      <c r="AG902" s="215"/>
    </row>
    <row r="903">
      <c r="A903" s="215"/>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c r="AA903" s="215"/>
      <c r="AB903" s="215"/>
      <c r="AC903" s="215"/>
      <c r="AD903" s="215"/>
      <c r="AE903" s="215"/>
      <c r="AF903" s="215"/>
      <c r="AG903" s="215"/>
    </row>
    <row r="904">
      <c r="A904" s="215"/>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c r="AA904" s="215"/>
      <c r="AB904" s="215"/>
      <c r="AC904" s="215"/>
      <c r="AD904" s="215"/>
      <c r="AE904" s="215"/>
      <c r="AF904" s="215"/>
      <c r="AG904" s="215"/>
    </row>
    <row r="905">
      <c r="A905" s="215"/>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c r="AA905" s="215"/>
      <c r="AB905" s="215"/>
      <c r="AC905" s="215"/>
      <c r="AD905" s="215"/>
      <c r="AE905" s="215"/>
      <c r="AF905" s="215"/>
      <c r="AG905" s="215"/>
    </row>
    <row r="906">
      <c r="A906" s="215"/>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c r="AA906" s="215"/>
      <c r="AB906" s="215"/>
      <c r="AC906" s="215"/>
      <c r="AD906" s="215"/>
      <c r="AE906" s="215"/>
      <c r="AF906" s="215"/>
      <c r="AG906" s="215"/>
    </row>
    <row r="907">
      <c r="A907" s="215"/>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c r="AA907" s="215"/>
      <c r="AB907" s="215"/>
      <c r="AC907" s="215"/>
      <c r="AD907" s="215"/>
      <c r="AE907" s="215"/>
      <c r="AF907" s="215"/>
      <c r="AG907" s="215"/>
    </row>
    <row r="908">
      <c r="A908" s="215"/>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c r="AA908" s="215"/>
      <c r="AB908" s="215"/>
      <c r="AC908" s="215"/>
      <c r="AD908" s="215"/>
      <c r="AE908" s="215"/>
      <c r="AF908" s="215"/>
      <c r="AG908" s="215"/>
    </row>
    <row r="909">
      <c r="A909" s="215"/>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c r="AA909" s="215"/>
      <c r="AB909" s="215"/>
      <c r="AC909" s="215"/>
      <c r="AD909" s="215"/>
      <c r="AE909" s="215"/>
      <c r="AF909" s="215"/>
      <c r="AG909" s="215"/>
    </row>
    <row r="910">
      <c r="A910" s="215"/>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c r="AA910" s="215"/>
      <c r="AB910" s="215"/>
      <c r="AC910" s="215"/>
      <c r="AD910" s="215"/>
      <c r="AE910" s="215"/>
      <c r="AF910" s="215"/>
      <c r="AG910" s="215"/>
    </row>
    <row r="911">
      <c r="A911" s="215"/>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c r="AA911" s="215"/>
      <c r="AB911" s="215"/>
      <c r="AC911" s="215"/>
      <c r="AD911" s="215"/>
      <c r="AE911" s="215"/>
      <c r="AF911" s="215"/>
      <c r="AG911" s="215"/>
    </row>
    <row r="912">
      <c r="A912" s="215"/>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c r="AA912" s="215"/>
      <c r="AB912" s="215"/>
      <c r="AC912" s="215"/>
      <c r="AD912" s="215"/>
      <c r="AE912" s="215"/>
      <c r="AF912" s="215"/>
      <c r="AG912" s="215"/>
    </row>
    <row r="913">
      <c r="A913" s="215"/>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c r="AA913" s="215"/>
      <c r="AB913" s="215"/>
      <c r="AC913" s="215"/>
      <c r="AD913" s="215"/>
      <c r="AE913" s="215"/>
      <c r="AF913" s="215"/>
      <c r="AG913" s="215"/>
    </row>
    <row r="914">
      <c r="A914" s="215"/>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c r="AA914" s="215"/>
      <c r="AB914" s="215"/>
      <c r="AC914" s="215"/>
      <c r="AD914" s="215"/>
      <c r="AE914" s="215"/>
      <c r="AF914" s="215"/>
      <c r="AG914" s="215"/>
    </row>
    <row r="915">
      <c r="A915" s="215"/>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c r="AA915" s="215"/>
      <c r="AB915" s="215"/>
      <c r="AC915" s="215"/>
      <c r="AD915" s="215"/>
      <c r="AE915" s="215"/>
      <c r="AF915" s="215"/>
      <c r="AG915" s="215"/>
    </row>
    <row r="916">
      <c r="A916" s="215"/>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c r="AA916" s="215"/>
      <c r="AB916" s="215"/>
      <c r="AC916" s="215"/>
      <c r="AD916" s="215"/>
      <c r="AE916" s="215"/>
      <c r="AF916" s="215"/>
      <c r="AG916" s="215"/>
    </row>
    <row r="917">
      <c r="A917" s="215"/>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c r="AA917" s="215"/>
      <c r="AB917" s="215"/>
      <c r="AC917" s="215"/>
      <c r="AD917" s="215"/>
      <c r="AE917" s="215"/>
      <c r="AF917" s="215"/>
      <c r="AG917" s="215"/>
    </row>
    <row r="918">
      <c r="A918" s="215"/>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c r="AA918" s="215"/>
      <c r="AB918" s="215"/>
      <c r="AC918" s="215"/>
      <c r="AD918" s="215"/>
      <c r="AE918" s="215"/>
      <c r="AF918" s="215"/>
      <c r="AG918" s="215"/>
    </row>
    <row r="919">
      <c r="A919" s="215"/>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c r="AA919" s="215"/>
      <c r="AB919" s="215"/>
      <c r="AC919" s="215"/>
      <c r="AD919" s="215"/>
      <c r="AE919" s="215"/>
      <c r="AF919" s="215"/>
      <c r="AG919" s="215"/>
    </row>
    <row r="920">
      <c r="A920" s="215"/>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c r="AA920" s="215"/>
      <c r="AB920" s="215"/>
      <c r="AC920" s="215"/>
      <c r="AD920" s="215"/>
      <c r="AE920" s="215"/>
      <c r="AF920" s="215"/>
      <c r="AG920" s="215"/>
    </row>
    <row r="921">
      <c r="A921" s="215"/>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c r="AA921" s="215"/>
      <c r="AB921" s="215"/>
      <c r="AC921" s="215"/>
      <c r="AD921" s="215"/>
      <c r="AE921" s="215"/>
      <c r="AF921" s="215"/>
      <c r="AG921" s="215"/>
    </row>
    <row r="922">
      <c r="A922" s="215"/>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c r="AA922" s="215"/>
      <c r="AB922" s="215"/>
      <c r="AC922" s="215"/>
      <c r="AD922" s="215"/>
      <c r="AE922" s="215"/>
      <c r="AF922" s="215"/>
      <c r="AG922" s="215"/>
    </row>
    <row r="923">
      <c r="A923" s="215"/>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c r="AA923" s="215"/>
      <c r="AB923" s="215"/>
      <c r="AC923" s="215"/>
      <c r="AD923" s="215"/>
      <c r="AE923" s="215"/>
      <c r="AF923" s="215"/>
      <c r="AG923" s="215"/>
    </row>
    <row r="924">
      <c r="A924" s="215"/>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c r="AA924" s="215"/>
      <c r="AB924" s="215"/>
      <c r="AC924" s="215"/>
      <c r="AD924" s="215"/>
      <c r="AE924" s="215"/>
      <c r="AF924" s="215"/>
      <c r="AG924" s="215"/>
    </row>
    <row r="925">
      <c r="A925" s="215"/>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c r="AA925" s="215"/>
      <c r="AB925" s="215"/>
      <c r="AC925" s="215"/>
      <c r="AD925" s="215"/>
      <c r="AE925" s="215"/>
      <c r="AF925" s="215"/>
      <c r="AG925" s="215"/>
    </row>
    <row r="926">
      <c r="A926" s="215"/>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c r="AA926" s="215"/>
      <c r="AB926" s="215"/>
      <c r="AC926" s="215"/>
      <c r="AD926" s="215"/>
      <c r="AE926" s="215"/>
      <c r="AF926" s="215"/>
      <c r="AG926" s="215"/>
    </row>
    <row r="927">
      <c r="A927" s="215"/>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c r="AA927" s="215"/>
      <c r="AB927" s="215"/>
      <c r="AC927" s="215"/>
      <c r="AD927" s="215"/>
      <c r="AE927" s="215"/>
      <c r="AF927" s="215"/>
      <c r="AG927" s="215"/>
    </row>
    <row r="928">
      <c r="A928" s="215"/>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c r="AA928" s="215"/>
      <c r="AB928" s="215"/>
      <c r="AC928" s="215"/>
      <c r="AD928" s="215"/>
      <c r="AE928" s="215"/>
      <c r="AF928" s="215"/>
      <c r="AG928" s="215"/>
    </row>
    <row r="929">
      <c r="A929" s="215"/>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c r="AA929" s="215"/>
      <c r="AB929" s="215"/>
      <c r="AC929" s="215"/>
      <c r="AD929" s="215"/>
      <c r="AE929" s="215"/>
      <c r="AF929" s="215"/>
      <c r="AG929" s="215"/>
    </row>
    <row r="930">
      <c r="A930" s="215"/>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c r="AA930" s="215"/>
      <c r="AB930" s="215"/>
      <c r="AC930" s="215"/>
      <c r="AD930" s="215"/>
      <c r="AE930" s="215"/>
      <c r="AF930" s="215"/>
      <c r="AG930" s="215"/>
    </row>
    <row r="931">
      <c r="A931" s="215"/>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c r="AA931" s="215"/>
      <c r="AB931" s="215"/>
      <c r="AC931" s="215"/>
      <c r="AD931" s="215"/>
      <c r="AE931" s="215"/>
      <c r="AF931" s="215"/>
      <c r="AG931" s="215"/>
    </row>
    <row r="932">
      <c r="A932" s="215"/>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c r="AA932" s="215"/>
      <c r="AB932" s="215"/>
      <c r="AC932" s="215"/>
      <c r="AD932" s="215"/>
      <c r="AE932" s="215"/>
      <c r="AF932" s="215"/>
      <c r="AG932" s="215"/>
    </row>
    <row r="933">
      <c r="A933" s="215"/>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c r="AA933" s="215"/>
      <c r="AB933" s="215"/>
      <c r="AC933" s="215"/>
      <c r="AD933" s="215"/>
      <c r="AE933" s="215"/>
      <c r="AF933" s="215"/>
      <c r="AG933" s="215"/>
    </row>
    <row r="934">
      <c r="A934" s="215"/>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c r="AA934" s="215"/>
      <c r="AB934" s="215"/>
      <c r="AC934" s="215"/>
      <c r="AD934" s="215"/>
      <c r="AE934" s="215"/>
      <c r="AF934" s="215"/>
      <c r="AG934" s="215"/>
    </row>
    <row r="935">
      <c r="A935" s="215"/>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c r="AA935" s="215"/>
      <c r="AB935" s="215"/>
      <c r="AC935" s="215"/>
      <c r="AD935" s="215"/>
      <c r="AE935" s="215"/>
      <c r="AF935" s="215"/>
      <c r="AG935" s="215"/>
    </row>
    <row r="936">
      <c r="A936" s="215"/>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c r="AA936" s="215"/>
      <c r="AB936" s="215"/>
      <c r="AC936" s="215"/>
      <c r="AD936" s="215"/>
      <c r="AE936" s="215"/>
      <c r="AF936" s="215"/>
      <c r="AG936" s="215"/>
    </row>
    <row r="937">
      <c r="A937" s="215"/>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c r="AA937" s="215"/>
      <c r="AB937" s="215"/>
      <c r="AC937" s="215"/>
      <c r="AD937" s="215"/>
      <c r="AE937" s="215"/>
      <c r="AF937" s="215"/>
      <c r="AG937" s="215"/>
    </row>
    <row r="938">
      <c r="A938" s="215"/>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c r="AA938" s="215"/>
      <c r="AB938" s="215"/>
      <c r="AC938" s="215"/>
      <c r="AD938" s="215"/>
      <c r="AE938" s="215"/>
      <c r="AF938" s="215"/>
      <c r="AG938" s="215"/>
    </row>
    <row r="939">
      <c r="A939" s="215"/>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c r="AA939" s="215"/>
      <c r="AB939" s="215"/>
      <c r="AC939" s="215"/>
      <c r="AD939" s="215"/>
      <c r="AE939" s="215"/>
      <c r="AF939" s="215"/>
      <c r="AG939" s="215"/>
    </row>
    <row r="940">
      <c r="A940" s="215"/>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c r="AA940" s="215"/>
      <c r="AB940" s="215"/>
      <c r="AC940" s="215"/>
      <c r="AD940" s="215"/>
      <c r="AE940" s="215"/>
      <c r="AF940" s="215"/>
      <c r="AG940" s="215"/>
    </row>
    <row r="941">
      <c r="A941" s="215"/>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c r="AA941" s="215"/>
      <c r="AB941" s="215"/>
      <c r="AC941" s="215"/>
      <c r="AD941" s="215"/>
      <c r="AE941" s="215"/>
      <c r="AF941" s="215"/>
      <c r="AG941" s="215"/>
    </row>
    <row r="942">
      <c r="A942" s="215"/>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c r="AA942" s="215"/>
      <c r="AB942" s="215"/>
      <c r="AC942" s="215"/>
      <c r="AD942" s="215"/>
      <c r="AE942" s="215"/>
      <c r="AF942" s="215"/>
      <c r="AG942" s="215"/>
    </row>
    <row r="943">
      <c r="A943" s="215"/>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c r="AA943" s="215"/>
      <c r="AB943" s="215"/>
      <c r="AC943" s="215"/>
      <c r="AD943" s="215"/>
      <c r="AE943" s="215"/>
      <c r="AF943" s="215"/>
      <c r="AG943" s="215"/>
    </row>
    <row r="944">
      <c r="A944" s="215"/>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c r="AA944" s="215"/>
      <c r="AB944" s="215"/>
      <c r="AC944" s="215"/>
      <c r="AD944" s="215"/>
      <c r="AE944" s="215"/>
      <c r="AF944" s="215"/>
      <c r="AG944" s="215"/>
    </row>
    <row r="945">
      <c r="A945" s="215"/>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c r="AA945" s="215"/>
      <c r="AB945" s="215"/>
      <c r="AC945" s="215"/>
      <c r="AD945" s="215"/>
      <c r="AE945" s="215"/>
      <c r="AF945" s="215"/>
      <c r="AG945" s="215"/>
    </row>
    <row r="946">
      <c r="A946" s="215"/>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c r="AA946" s="215"/>
      <c r="AB946" s="215"/>
      <c r="AC946" s="215"/>
      <c r="AD946" s="215"/>
      <c r="AE946" s="215"/>
      <c r="AF946" s="215"/>
      <c r="AG946" s="215"/>
    </row>
    <row r="947">
      <c r="A947" s="215"/>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c r="AA947" s="215"/>
      <c r="AB947" s="215"/>
      <c r="AC947" s="215"/>
      <c r="AD947" s="215"/>
      <c r="AE947" s="215"/>
      <c r="AF947" s="215"/>
      <c r="AG947" s="215"/>
    </row>
    <row r="948">
      <c r="A948" s="215"/>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c r="AA948" s="215"/>
      <c r="AB948" s="215"/>
      <c r="AC948" s="215"/>
      <c r="AD948" s="215"/>
      <c r="AE948" s="215"/>
      <c r="AF948" s="215"/>
      <c r="AG948" s="215"/>
    </row>
    <row r="949">
      <c r="A949" s="215"/>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c r="AA949" s="215"/>
      <c r="AB949" s="215"/>
      <c r="AC949" s="215"/>
      <c r="AD949" s="215"/>
      <c r="AE949" s="215"/>
      <c r="AF949" s="215"/>
      <c r="AG949" s="215"/>
    </row>
    <row r="950">
      <c r="A950" s="215"/>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c r="AA950" s="215"/>
      <c r="AB950" s="215"/>
      <c r="AC950" s="215"/>
      <c r="AD950" s="215"/>
      <c r="AE950" s="215"/>
      <c r="AF950" s="215"/>
      <c r="AG950" s="215"/>
    </row>
    <row r="951">
      <c r="A951" s="215"/>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c r="AA951" s="215"/>
      <c r="AB951" s="215"/>
      <c r="AC951" s="215"/>
      <c r="AD951" s="215"/>
      <c r="AE951" s="215"/>
      <c r="AF951" s="215"/>
      <c r="AG951" s="215"/>
    </row>
    <row r="952">
      <c r="A952" s="215"/>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c r="AA952" s="215"/>
      <c r="AB952" s="215"/>
      <c r="AC952" s="215"/>
      <c r="AD952" s="215"/>
      <c r="AE952" s="215"/>
      <c r="AF952" s="215"/>
      <c r="AG952" s="215"/>
    </row>
    <row r="953">
      <c r="A953" s="215"/>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c r="AA953" s="215"/>
      <c r="AB953" s="215"/>
      <c r="AC953" s="215"/>
      <c r="AD953" s="215"/>
      <c r="AE953" s="215"/>
      <c r="AF953" s="215"/>
      <c r="AG953" s="215"/>
    </row>
    <row r="954">
      <c r="A954" s="215"/>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c r="AA954" s="215"/>
      <c r="AB954" s="215"/>
      <c r="AC954" s="215"/>
      <c r="AD954" s="215"/>
      <c r="AE954" s="215"/>
      <c r="AF954" s="215"/>
      <c r="AG954" s="215"/>
    </row>
    <row r="955">
      <c r="A955" s="215"/>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c r="AA955" s="215"/>
      <c r="AB955" s="215"/>
      <c r="AC955" s="215"/>
      <c r="AD955" s="215"/>
      <c r="AE955" s="215"/>
      <c r="AF955" s="215"/>
      <c r="AG955" s="215"/>
    </row>
    <row r="956">
      <c r="A956" s="215"/>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c r="AA956" s="215"/>
      <c r="AB956" s="215"/>
      <c r="AC956" s="215"/>
      <c r="AD956" s="215"/>
      <c r="AE956" s="215"/>
      <c r="AF956" s="215"/>
      <c r="AG956" s="215"/>
    </row>
    <row r="957">
      <c r="A957" s="215"/>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c r="AA957" s="215"/>
      <c r="AB957" s="215"/>
      <c r="AC957" s="215"/>
      <c r="AD957" s="215"/>
      <c r="AE957" s="215"/>
      <c r="AF957" s="215"/>
      <c r="AG957" s="215"/>
    </row>
    <row r="958">
      <c r="A958" s="215"/>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c r="AA958" s="215"/>
      <c r="AB958" s="215"/>
      <c r="AC958" s="215"/>
      <c r="AD958" s="215"/>
      <c r="AE958" s="215"/>
      <c r="AF958" s="215"/>
      <c r="AG958" s="215"/>
    </row>
    <row r="959">
      <c r="A959" s="215"/>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c r="AA959" s="215"/>
      <c r="AB959" s="215"/>
      <c r="AC959" s="215"/>
      <c r="AD959" s="215"/>
      <c r="AE959" s="215"/>
      <c r="AF959" s="215"/>
      <c r="AG959" s="215"/>
    </row>
    <row r="960">
      <c r="A960" s="215"/>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c r="AA960" s="215"/>
      <c r="AB960" s="215"/>
      <c r="AC960" s="215"/>
      <c r="AD960" s="215"/>
      <c r="AE960" s="215"/>
      <c r="AF960" s="215"/>
      <c r="AG960" s="215"/>
    </row>
    <row r="961">
      <c r="A961" s="215"/>
      <c r="B961" s="215"/>
      <c r="C961" s="215"/>
      <c r="D961" s="215"/>
      <c r="E961" s="215"/>
      <c r="F961" s="215"/>
      <c r="G961" s="215"/>
      <c r="H961" s="215"/>
      <c r="I961" s="215"/>
      <c r="J961" s="215"/>
      <c r="K961" s="215"/>
      <c r="L961" s="215"/>
      <c r="M961" s="215"/>
      <c r="N961" s="215"/>
      <c r="O961" s="215"/>
      <c r="P961" s="215"/>
      <c r="Q961" s="215"/>
      <c r="R961" s="215"/>
      <c r="S961" s="215"/>
      <c r="T961" s="215"/>
      <c r="U961" s="215"/>
      <c r="V961" s="215"/>
      <c r="W961" s="215"/>
      <c r="X961" s="215"/>
      <c r="Y961" s="215"/>
      <c r="Z961" s="215"/>
      <c r="AA961" s="215"/>
      <c r="AB961" s="215"/>
      <c r="AC961" s="215"/>
      <c r="AD961" s="215"/>
      <c r="AE961" s="215"/>
      <c r="AF961" s="215"/>
      <c r="AG961" s="215"/>
    </row>
    <row r="962">
      <c r="A962" s="215"/>
      <c r="B962" s="215"/>
      <c r="C962" s="215"/>
      <c r="D962" s="215"/>
      <c r="E962" s="215"/>
      <c r="F962" s="215"/>
      <c r="G962" s="215"/>
      <c r="H962" s="215"/>
      <c r="I962" s="215"/>
      <c r="J962" s="215"/>
      <c r="K962" s="215"/>
      <c r="L962" s="215"/>
      <c r="M962" s="215"/>
      <c r="N962" s="215"/>
      <c r="O962" s="215"/>
      <c r="P962" s="215"/>
      <c r="Q962" s="215"/>
      <c r="R962" s="215"/>
      <c r="S962" s="215"/>
      <c r="T962" s="215"/>
      <c r="U962" s="215"/>
      <c r="V962" s="215"/>
      <c r="W962" s="215"/>
      <c r="X962" s="215"/>
      <c r="Y962" s="215"/>
      <c r="Z962" s="215"/>
      <c r="AA962" s="215"/>
      <c r="AB962" s="215"/>
      <c r="AC962" s="215"/>
      <c r="AD962" s="215"/>
      <c r="AE962" s="215"/>
      <c r="AF962" s="215"/>
      <c r="AG962" s="215"/>
    </row>
    <row r="963">
      <c r="A963" s="215"/>
      <c r="B963" s="215"/>
      <c r="C963" s="215"/>
      <c r="D963" s="215"/>
      <c r="E963" s="215"/>
      <c r="F963" s="215"/>
      <c r="G963" s="215"/>
      <c r="H963" s="215"/>
      <c r="I963" s="215"/>
      <c r="J963" s="215"/>
      <c r="K963" s="215"/>
      <c r="L963" s="215"/>
      <c r="M963" s="215"/>
      <c r="N963" s="215"/>
      <c r="O963" s="215"/>
      <c r="P963" s="215"/>
      <c r="Q963" s="215"/>
      <c r="R963" s="215"/>
      <c r="S963" s="215"/>
      <c r="T963" s="215"/>
      <c r="U963" s="215"/>
      <c r="V963" s="215"/>
      <c r="W963" s="215"/>
      <c r="X963" s="215"/>
      <c r="Y963" s="215"/>
      <c r="Z963" s="215"/>
      <c r="AA963" s="215"/>
      <c r="AB963" s="215"/>
      <c r="AC963" s="215"/>
      <c r="AD963" s="215"/>
      <c r="AE963" s="215"/>
      <c r="AF963" s="215"/>
      <c r="AG963" s="215"/>
    </row>
    <row r="964">
      <c r="A964" s="215"/>
      <c r="B964" s="215"/>
      <c r="C964" s="215"/>
      <c r="D964" s="215"/>
      <c r="E964" s="215"/>
      <c r="F964" s="215"/>
      <c r="G964" s="215"/>
      <c r="H964" s="215"/>
      <c r="I964" s="215"/>
      <c r="J964" s="215"/>
      <c r="K964" s="215"/>
      <c r="L964" s="215"/>
      <c r="M964" s="215"/>
      <c r="N964" s="215"/>
      <c r="O964" s="215"/>
      <c r="P964" s="215"/>
      <c r="Q964" s="215"/>
      <c r="R964" s="215"/>
      <c r="S964" s="215"/>
      <c r="T964" s="215"/>
      <c r="U964" s="215"/>
      <c r="V964" s="215"/>
      <c r="W964" s="215"/>
      <c r="X964" s="215"/>
      <c r="Y964" s="215"/>
      <c r="Z964" s="215"/>
      <c r="AA964" s="215"/>
      <c r="AB964" s="215"/>
      <c r="AC964" s="215"/>
      <c r="AD964" s="215"/>
      <c r="AE964" s="215"/>
      <c r="AF964" s="215"/>
      <c r="AG964" s="215"/>
    </row>
    <row r="965">
      <c r="A965" s="215"/>
      <c r="B965" s="215"/>
      <c r="C965" s="215"/>
      <c r="D965" s="215"/>
      <c r="E965" s="215"/>
      <c r="F965" s="215"/>
      <c r="G965" s="215"/>
      <c r="H965" s="215"/>
      <c r="I965" s="215"/>
      <c r="J965" s="215"/>
      <c r="K965" s="215"/>
      <c r="L965" s="215"/>
      <c r="M965" s="215"/>
      <c r="N965" s="215"/>
      <c r="O965" s="215"/>
      <c r="P965" s="215"/>
      <c r="Q965" s="215"/>
      <c r="R965" s="215"/>
      <c r="S965" s="215"/>
      <c r="T965" s="215"/>
      <c r="U965" s="215"/>
      <c r="V965" s="215"/>
      <c r="W965" s="215"/>
      <c r="X965" s="215"/>
      <c r="Y965" s="215"/>
      <c r="Z965" s="215"/>
      <c r="AA965" s="215"/>
      <c r="AB965" s="215"/>
      <c r="AC965" s="215"/>
      <c r="AD965" s="215"/>
      <c r="AE965" s="215"/>
      <c r="AF965" s="215"/>
      <c r="AG965" s="215"/>
    </row>
    <row r="966">
      <c r="A966" s="215"/>
      <c r="B966" s="215"/>
      <c r="C966" s="215"/>
      <c r="D966" s="215"/>
      <c r="E966" s="215"/>
      <c r="F966" s="215"/>
      <c r="G966" s="215"/>
      <c r="H966" s="215"/>
      <c r="I966" s="215"/>
      <c r="J966" s="215"/>
      <c r="K966" s="215"/>
      <c r="L966" s="215"/>
      <c r="M966" s="215"/>
      <c r="N966" s="215"/>
      <c r="O966" s="215"/>
      <c r="P966" s="215"/>
      <c r="Q966" s="215"/>
      <c r="R966" s="215"/>
      <c r="S966" s="215"/>
      <c r="T966" s="215"/>
      <c r="U966" s="215"/>
      <c r="V966" s="215"/>
      <c r="W966" s="215"/>
      <c r="X966" s="215"/>
      <c r="Y966" s="215"/>
      <c r="Z966" s="215"/>
      <c r="AA966" s="215"/>
      <c r="AB966" s="215"/>
      <c r="AC966" s="215"/>
      <c r="AD966" s="215"/>
      <c r="AE966" s="215"/>
      <c r="AF966" s="215"/>
      <c r="AG966" s="215"/>
    </row>
    <row r="967">
      <c r="A967" s="215"/>
      <c r="B967" s="215"/>
      <c r="C967" s="215"/>
      <c r="D967" s="215"/>
      <c r="E967" s="215"/>
      <c r="F967" s="215"/>
      <c r="G967" s="215"/>
      <c r="H967" s="215"/>
      <c r="I967" s="215"/>
      <c r="J967" s="215"/>
      <c r="K967" s="215"/>
      <c r="L967" s="215"/>
      <c r="M967" s="215"/>
      <c r="N967" s="215"/>
      <c r="O967" s="215"/>
      <c r="P967" s="215"/>
      <c r="Q967" s="215"/>
      <c r="R967" s="215"/>
      <c r="S967" s="215"/>
      <c r="T967" s="215"/>
      <c r="U967" s="215"/>
      <c r="V967" s="215"/>
      <c r="W967" s="215"/>
      <c r="X967" s="215"/>
      <c r="Y967" s="215"/>
      <c r="Z967" s="215"/>
      <c r="AA967" s="215"/>
      <c r="AB967" s="215"/>
      <c r="AC967" s="215"/>
      <c r="AD967" s="215"/>
      <c r="AE967" s="215"/>
      <c r="AF967" s="215"/>
      <c r="AG967" s="215"/>
    </row>
    <row r="968">
      <c r="A968" s="215"/>
      <c r="B968" s="215"/>
      <c r="C968" s="215"/>
      <c r="D968" s="215"/>
      <c r="E968" s="215"/>
      <c r="F968" s="215"/>
      <c r="G968" s="215"/>
      <c r="H968" s="215"/>
      <c r="I968" s="215"/>
      <c r="J968" s="215"/>
      <c r="K968" s="215"/>
      <c r="L968" s="215"/>
      <c r="M968" s="215"/>
      <c r="N968" s="215"/>
      <c r="O968" s="215"/>
      <c r="P968" s="215"/>
      <c r="Q968" s="215"/>
      <c r="R968" s="215"/>
      <c r="S968" s="215"/>
      <c r="T968" s="215"/>
      <c r="U968" s="215"/>
      <c r="V968" s="215"/>
      <c r="W968" s="215"/>
      <c r="X968" s="215"/>
      <c r="Y968" s="215"/>
      <c r="Z968" s="215"/>
      <c r="AA968" s="215"/>
      <c r="AB968" s="215"/>
      <c r="AC968" s="215"/>
      <c r="AD968" s="215"/>
      <c r="AE968" s="215"/>
      <c r="AF968" s="215"/>
      <c r="AG968" s="215"/>
    </row>
    <row r="969">
      <c r="A969" s="215"/>
      <c r="B969" s="215"/>
      <c r="C969" s="215"/>
      <c r="D969" s="215"/>
      <c r="E969" s="215"/>
      <c r="F969" s="215"/>
      <c r="G969" s="215"/>
      <c r="H969" s="215"/>
      <c r="I969" s="215"/>
      <c r="J969" s="215"/>
      <c r="K969" s="215"/>
      <c r="L969" s="215"/>
      <c r="M969" s="215"/>
      <c r="N969" s="215"/>
      <c r="O969" s="215"/>
      <c r="P969" s="215"/>
      <c r="Q969" s="215"/>
      <c r="R969" s="215"/>
      <c r="S969" s="215"/>
      <c r="T969" s="215"/>
      <c r="U969" s="215"/>
      <c r="V969" s="215"/>
      <c r="W969" s="215"/>
      <c r="X969" s="215"/>
      <c r="Y969" s="215"/>
      <c r="Z969" s="215"/>
      <c r="AA969" s="215"/>
      <c r="AB969" s="215"/>
      <c r="AC969" s="215"/>
      <c r="AD969" s="215"/>
      <c r="AE969" s="215"/>
      <c r="AF969" s="215"/>
      <c r="AG969" s="215"/>
    </row>
    <row r="970">
      <c r="A970" s="215"/>
      <c r="B970" s="215"/>
      <c r="C970" s="215"/>
      <c r="D970" s="215"/>
      <c r="E970" s="215"/>
      <c r="F970" s="215"/>
      <c r="G970" s="215"/>
      <c r="H970" s="215"/>
      <c r="I970" s="215"/>
      <c r="J970" s="215"/>
      <c r="K970" s="215"/>
      <c r="L970" s="215"/>
      <c r="M970" s="215"/>
      <c r="N970" s="215"/>
      <c r="O970" s="215"/>
      <c r="P970" s="215"/>
      <c r="Q970" s="215"/>
      <c r="R970" s="215"/>
      <c r="S970" s="215"/>
      <c r="T970" s="215"/>
      <c r="U970" s="215"/>
      <c r="V970" s="215"/>
      <c r="W970" s="215"/>
      <c r="X970" s="215"/>
      <c r="Y970" s="215"/>
      <c r="Z970" s="215"/>
      <c r="AA970" s="215"/>
      <c r="AB970" s="215"/>
      <c r="AC970" s="215"/>
      <c r="AD970" s="215"/>
      <c r="AE970" s="215"/>
      <c r="AF970" s="215"/>
      <c r="AG970" s="215"/>
    </row>
    <row r="971">
      <c r="A971" s="215"/>
      <c r="B971" s="215"/>
      <c r="C971" s="215"/>
      <c r="D971" s="215"/>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c r="AA971" s="215"/>
      <c r="AB971" s="215"/>
      <c r="AC971" s="215"/>
      <c r="AD971" s="215"/>
      <c r="AE971" s="215"/>
      <c r="AF971" s="215"/>
      <c r="AG971" s="215"/>
    </row>
    <row r="972">
      <c r="A972" s="215"/>
      <c r="B972" s="215"/>
      <c r="C972" s="215"/>
      <c r="D972" s="215"/>
      <c r="E972" s="215"/>
      <c r="F972" s="215"/>
      <c r="G972" s="215"/>
      <c r="H972" s="215"/>
      <c r="I972" s="215"/>
      <c r="J972" s="215"/>
      <c r="K972" s="215"/>
      <c r="L972" s="215"/>
      <c r="M972" s="215"/>
      <c r="N972" s="215"/>
      <c r="O972" s="215"/>
      <c r="P972" s="215"/>
      <c r="Q972" s="215"/>
      <c r="R972" s="215"/>
      <c r="S972" s="215"/>
      <c r="T972" s="215"/>
      <c r="U972" s="215"/>
      <c r="V972" s="215"/>
      <c r="W972" s="215"/>
      <c r="X972" s="215"/>
      <c r="Y972" s="215"/>
      <c r="Z972" s="215"/>
      <c r="AA972" s="215"/>
      <c r="AB972" s="215"/>
      <c r="AC972" s="215"/>
      <c r="AD972" s="215"/>
      <c r="AE972" s="215"/>
      <c r="AF972" s="215"/>
      <c r="AG972" s="215"/>
    </row>
    <row r="973">
      <c r="A973" s="215"/>
      <c r="B973" s="215"/>
      <c r="C973" s="215"/>
      <c r="D973" s="215"/>
      <c r="E973" s="215"/>
      <c r="F973" s="215"/>
      <c r="G973" s="215"/>
      <c r="H973" s="215"/>
      <c r="I973" s="215"/>
      <c r="J973" s="215"/>
      <c r="K973" s="215"/>
      <c r="L973" s="215"/>
      <c r="M973" s="215"/>
      <c r="N973" s="215"/>
      <c r="O973" s="215"/>
      <c r="P973" s="215"/>
      <c r="Q973" s="215"/>
      <c r="R973" s="215"/>
      <c r="S973" s="215"/>
      <c r="T973" s="215"/>
      <c r="U973" s="215"/>
      <c r="V973" s="215"/>
      <c r="W973" s="215"/>
      <c r="X973" s="215"/>
      <c r="Y973" s="215"/>
      <c r="Z973" s="215"/>
      <c r="AA973" s="215"/>
      <c r="AB973" s="215"/>
      <c r="AC973" s="215"/>
      <c r="AD973" s="215"/>
      <c r="AE973" s="215"/>
      <c r="AF973" s="215"/>
      <c r="AG973" s="215"/>
    </row>
    <row r="974">
      <c r="A974" s="215"/>
      <c r="B974" s="215"/>
      <c r="C974" s="215"/>
      <c r="D974" s="215"/>
      <c r="E974" s="215"/>
      <c r="F974" s="215"/>
      <c r="G974" s="215"/>
      <c r="H974" s="215"/>
      <c r="I974" s="215"/>
      <c r="J974" s="215"/>
      <c r="K974" s="215"/>
      <c r="L974" s="215"/>
      <c r="M974" s="215"/>
      <c r="N974" s="215"/>
      <c r="O974" s="215"/>
      <c r="P974" s="215"/>
      <c r="Q974" s="215"/>
      <c r="R974" s="215"/>
      <c r="S974" s="215"/>
      <c r="T974" s="215"/>
      <c r="U974" s="215"/>
      <c r="V974" s="215"/>
      <c r="W974" s="215"/>
      <c r="X974" s="215"/>
      <c r="Y974" s="215"/>
      <c r="Z974" s="215"/>
      <c r="AA974" s="215"/>
      <c r="AB974" s="215"/>
      <c r="AC974" s="215"/>
      <c r="AD974" s="215"/>
      <c r="AE974" s="215"/>
      <c r="AF974" s="215"/>
      <c r="AG974" s="215"/>
    </row>
    <row r="975">
      <c r="A975" s="215"/>
      <c r="B975" s="215"/>
      <c r="C975" s="215"/>
      <c r="D975" s="215"/>
      <c r="E975" s="215"/>
      <c r="F975" s="215"/>
      <c r="G975" s="215"/>
      <c r="H975" s="215"/>
      <c r="I975" s="215"/>
      <c r="J975" s="215"/>
      <c r="K975" s="215"/>
      <c r="L975" s="215"/>
      <c r="M975" s="215"/>
      <c r="N975" s="215"/>
      <c r="O975" s="215"/>
      <c r="P975" s="215"/>
      <c r="Q975" s="215"/>
      <c r="R975" s="215"/>
      <c r="S975" s="215"/>
      <c r="T975" s="215"/>
      <c r="U975" s="215"/>
      <c r="V975" s="215"/>
      <c r="W975" s="215"/>
      <c r="X975" s="215"/>
      <c r="Y975" s="215"/>
      <c r="Z975" s="215"/>
      <c r="AA975" s="215"/>
      <c r="AB975" s="215"/>
      <c r="AC975" s="215"/>
      <c r="AD975" s="215"/>
      <c r="AE975" s="215"/>
      <c r="AF975" s="215"/>
      <c r="AG975" s="215"/>
    </row>
    <row r="976">
      <c r="A976" s="215"/>
      <c r="B976" s="215"/>
      <c r="C976" s="215"/>
      <c r="D976" s="215"/>
      <c r="E976" s="215"/>
      <c r="F976" s="215"/>
      <c r="G976" s="215"/>
      <c r="H976" s="215"/>
      <c r="I976" s="215"/>
      <c r="J976" s="215"/>
      <c r="K976" s="215"/>
      <c r="L976" s="215"/>
      <c r="M976" s="215"/>
      <c r="N976" s="215"/>
      <c r="O976" s="215"/>
      <c r="P976" s="215"/>
      <c r="Q976" s="215"/>
      <c r="R976" s="215"/>
      <c r="S976" s="215"/>
      <c r="T976" s="215"/>
      <c r="U976" s="215"/>
      <c r="V976" s="215"/>
      <c r="W976" s="215"/>
      <c r="X976" s="215"/>
      <c r="Y976" s="215"/>
      <c r="Z976" s="215"/>
      <c r="AA976" s="215"/>
      <c r="AB976" s="215"/>
      <c r="AC976" s="215"/>
      <c r="AD976" s="215"/>
      <c r="AE976" s="215"/>
      <c r="AF976" s="215"/>
      <c r="AG976" s="215"/>
    </row>
    <row r="977">
      <c r="A977" s="215"/>
      <c r="B977" s="215"/>
      <c r="C977" s="215"/>
      <c r="D977" s="215"/>
      <c r="E977" s="215"/>
      <c r="F977" s="215"/>
      <c r="G977" s="215"/>
      <c r="H977" s="215"/>
      <c r="I977" s="215"/>
      <c r="J977" s="215"/>
      <c r="K977" s="215"/>
      <c r="L977" s="215"/>
      <c r="M977" s="215"/>
      <c r="N977" s="215"/>
      <c r="O977" s="215"/>
      <c r="P977" s="215"/>
      <c r="Q977" s="215"/>
      <c r="R977" s="215"/>
      <c r="S977" s="215"/>
      <c r="T977" s="215"/>
      <c r="U977" s="215"/>
      <c r="V977" s="215"/>
      <c r="W977" s="215"/>
      <c r="X977" s="215"/>
      <c r="Y977" s="215"/>
      <c r="Z977" s="215"/>
      <c r="AA977" s="215"/>
      <c r="AB977" s="215"/>
      <c r="AC977" s="215"/>
      <c r="AD977" s="215"/>
      <c r="AE977" s="215"/>
      <c r="AF977" s="215"/>
      <c r="AG977" s="215"/>
    </row>
    <row r="978">
      <c r="A978" s="215"/>
      <c r="B978" s="215"/>
      <c r="C978" s="215"/>
      <c r="D978" s="215"/>
      <c r="E978" s="215"/>
      <c r="F978" s="215"/>
      <c r="G978" s="215"/>
      <c r="H978" s="215"/>
      <c r="I978" s="215"/>
      <c r="J978" s="215"/>
      <c r="K978" s="215"/>
      <c r="L978" s="215"/>
      <c r="M978" s="215"/>
      <c r="N978" s="215"/>
      <c r="O978" s="215"/>
      <c r="P978" s="215"/>
      <c r="Q978" s="215"/>
      <c r="R978" s="215"/>
      <c r="S978" s="215"/>
      <c r="T978" s="215"/>
      <c r="U978" s="215"/>
      <c r="V978" s="215"/>
      <c r="W978" s="215"/>
      <c r="X978" s="215"/>
      <c r="Y978" s="215"/>
      <c r="Z978" s="215"/>
      <c r="AA978" s="215"/>
      <c r="AB978" s="215"/>
      <c r="AC978" s="215"/>
      <c r="AD978" s="215"/>
      <c r="AE978" s="215"/>
      <c r="AF978" s="215"/>
      <c r="AG978" s="215"/>
    </row>
    <row r="979">
      <c r="A979" s="215"/>
      <c r="B979" s="215"/>
      <c r="C979" s="215"/>
      <c r="D979" s="215"/>
      <c r="E979" s="215"/>
      <c r="F979" s="215"/>
      <c r="G979" s="215"/>
      <c r="H979" s="215"/>
      <c r="I979" s="215"/>
      <c r="J979" s="215"/>
      <c r="K979" s="215"/>
      <c r="L979" s="215"/>
      <c r="M979" s="215"/>
      <c r="N979" s="215"/>
      <c r="O979" s="215"/>
      <c r="P979" s="215"/>
      <c r="Q979" s="215"/>
      <c r="R979" s="215"/>
      <c r="S979" s="215"/>
      <c r="T979" s="215"/>
      <c r="U979" s="215"/>
      <c r="V979" s="215"/>
      <c r="W979" s="215"/>
      <c r="X979" s="215"/>
      <c r="Y979" s="215"/>
      <c r="Z979" s="215"/>
      <c r="AA979" s="215"/>
      <c r="AB979" s="215"/>
      <c r="AC979" s="215"/>
      <c r="AD979" s="215"/>
      <c r="AE979" s="215"/>
      <c r="AF979" s="215"/>
      <c r="AG979" s="215"/>
    </row>
    <row r="980">
      <c r="A980" s="215"/>
      <c r="B980" s="215"/>
      <c r="C980" s="215"/>
      <c r="D980" s="215"/>
      <c r="E980" s="215"/>
      <c r="F980" s="215"/>
      <c r="G980" s="215"/>
      <c r="H980" s="215"/>
      <c r="I980" s="215"/>
      <c r="J980" s="215"/>
      <c r="K980" s="215"/>
      <c r="L980" s="215"/>
      <c r="M980" s="215"/>
      <c r="N980" s="215"/>
      <c r="O980" s="215"/>
      <c r="P980" s="215"/>
      <c r="Q980" s="215"/>
      <c r="R980" s="215"/>
      <c r="S980" s="215"/>
      <c r="T980" s="215"/>
      <c r="U980" s="215"/>
      <c r="V980" s="215"/>
      <c r="W980" s="215"/>
      <c r="X980" s="215"/>
      <c r="Y980" s="215"/>
      <c r="Z980" s="215"/>
      <c r="AA980" s="215"/>
      <c r="AB980" s="215"/>
      <c r="AC980" s="215"/>
      <c r="AD980" s="215"/>
      <c r="AE980" s="215"/>
      <c r="AF980" s="215"/>
      <c r="AG980" s="215"/>
    </row>
    <row r="981">
      <c r="A981" s="215"/>
      <c r="B981" s="215"/>
      <c r="C981" s="215"/>
      <c r="D981" s="215"/>
      <c r="E981" s="215"/>
      <c r="F981" s="215"/>
      <c r="G981" s="215"/>
      <c r="H981" s="215"/>
      <c r="I981" s="215"/>
      <c r="J981" s="215"/>
      <c r="K981" s="215"/>
      <c r="L981" s="215"/>
      <c r="M981" s="215"/>
      <c r="N981" s="215"/>
      <c r="O981" s="215"/>
      <c r="P981" s="215"/>
      <c r="Q981" s="215"/>
      <c r="R981" s="215"/>
      <c r="S981" s="215"/>
      <c r="T981" s="215"/>
      <c r="U981" s="215"/>
      <c r="V981" s="215"/>
      <c r="W981" s="215"/>
      <c r="X981" s="215"/>
      <c r="Y981" s="215"/>
      <c r="Z981" s="215"/>
      <c r="AA981" s="215"/>
      <c r="AB981" s="215"/>
      <c r="AC981" s="215"/>
      <c r="AD981" s="215"/>
      <c r="AE981" s="215"/>
      <c r="AF981" s="215"/>
      <c r="AG981" s="215"/>
    </row>
    <row r="982">
      <c r="A982" s="215"/>
      <c r="B982" s="215"/>
      <c r="C982" s="215"/>
      <c r="D982" s="215"/>
      <c r="E982" s="215"/>
      <c r="F982" s="215"/>
      <c r="G982" s="215"/>
      <c r="H982" s="215"/>
      <c r="I982" s="215"/>
      <c r="J982" s="215"/>
      <c r="K982" s="215"/>
      <c r="L982" s="215"/>
      <c r="M982" s="215"/>
      <c r="N982" s="215"/>
      <c r="O982" s="215"/>
      <c r="P982" s="215"/>
      <c r="Q982" s="215"/>
      <c r="R982" s="215"/>
      <c r="S982" s="215"/>
      <c r="T982" s="215"/>
      <c r="U982" s="215"/>
      <c r="V982" s="215"/>
      <c r="W982" s="215"/>
      <c r="X982" s="215"/>
      <c r="Y982" s="215"/>
      <c r="Z982" s="215"/>
      <c r="AA982" s="215"/>
      <c r="AB982" s="215"/>
      <c r="AC982" s="215"/>
      <c r="AD982" s="215"/>
      <c r="AE982" s="215"/>
      <c r="AF982" s="215"/>
      <c r="AG982" s="215"/>
    </row>
    <row r="983">
      <c r="A983" s="215"/>
      <c r="B983" s="215"/>
      <c r="C983" s="215"/>
      <c r="D983" s="215"/>
      <c r="E983" s="215"/>
      <c r="F983" s="215"/>
      <c r="G983" s="215"/>
      <c r="H983" s="215"/>
      <c r="I983" s="215"/>
      <c r="J983" s="215"/>
      <c r="K983" s="215"/>
      <c r="L983" s="215"/>
      <c r="M983" s="215"/>
      <c r="N983" s="215"/>
      <c r="O983" s="215"/>
      <c r="P983" s="215"/>
      <c r="Q983" s="215"/>
      <c r="R983" s="215"/>
      <c r="S983" s="215"/>
      <c r="T983" s="215"/>
      <c r="U983" s="215"/>
      <c r="V983" s="215"/>
      <c r="W983" s="215"/>
      <c r="X983" s="215"/>
      <c r="Y983" s="215"/>
      <c r="Z983" s="215"/>
      <c r="AA983" s="215"/>
      <c r="AB983" s="215"/>
      <c r="AC983" s="215"/>
      <c r="AD983" s="215"/>
      <c r="AE983" s="215"/>
      <c r="AF983" s="215"/>
      <c r="AG983" s="215"/>
    </row>
    <row r="984">
      <c r="A984" s="215"/>
      <c r="B984" s="215"/>
      <c r="C984" s="215"/>
      <c r="D984" s="215"/>
      <c r="E984" s="215"/>
      <c r="F984" s="215"/>
      <c r="G984" s="215"/>
      <c r="H984" s="215"/>
      <c r="I984" s="215"/>
      <c r="J984" s="215"/>
      <c r="K984" s="215"/>
      <c r="L984" s="215"/>
      <c r="M984" s="215"/>
      <c r="N984" s="215"/>
      <c r="O984" s="215"/>
      <c r="P984" s="215"/>
      <c r="Q984" s="215"/>
      <c r="R984" s="215"/>
      <c r="S984" s="215"/>
      <c r="T984" s="215"/>
      <c r="U984" s="215"/>
      <c r="V984" s="215"/>
      <c r="W984" s="215"/>
      <c r="X984" s="215"/>
      <c r="Y984" s="215"/>
      <c r="Z984" s="215"/>
      <c r="AA984" s="215"/>
      <c r="AB984" s="215"/>
      <c r="AC984" s="215"/>
      <c r="AD984" s="215"/>
      <c r="AE984" s="215"/>
      <c r="AF984" s="215"/>
      <c r="AG984" s="215"/>
    </row>
    <row r="985">
      <c r="A985" s="215"/>
      <c r="B985" s="215"/>
      <c r="C985" s="215"/>
      <c r="D985" s="215"/>
      <c r="E985" s="215"/>
      <c r="F985" s="215"/>
      <c r="G985" s="215"/>
      <c r="H985" s="215"/>
      <c r="I985" s="215"/>
      <c r="J985" s="215"/>
      <c r="K985" s="215"/>
      <c r="L985" s="215"/>
      <c r="M985" s="215"/>
      <c r="N985" s="215"/>
      <c r="O985" s="215"/>
      <c r="P985" s="215"/>
      <c r="Q985" s="215"/>
      <c r="R985" s="215"/>
      <c r="S985" s="215"/>
      <c r="T985" s="215"/>
      <c r="U985" s="215"/>
      <c r="V985" s="215"/>
      <c r="W985" s="215"/>
      <c r="X985" s="215"/>
      <c r="Y985" s="215"/>
      <c r="Z985" s="215"/>
      <c r="AA985" s="215"/>
      <c r="AB985" s="215"/>
      <c r="AC985" s="215"/>
      <c r="AD985" s="215"/>
      <c r="AE985" s="215"/>
      <c r="AF985" s="215"/>
      <c r="AG985" s="215"/>
    </row>
    <row r="986">
      <c r="A986" s="215"/>
      <c r="B986" s="215"/>
      <c r="C986" s="215"/>
      <c r="D986" s="215"/>
      <c r="E986" s="215"/>
      <c r="F986" s="215"/>
      <c r="G986" s="215"/>
      <c r="H986" s="215"/>
      <c r="I986" s="215"/>
      <c r="J986" s="215"/>
      <c r="K986" s="215"/>
      <c r="L986" s="215"/>
      <c r="M986" s="215"/>
      <c r="N986" s="215"/>
      <c r="O986" s="215"/>
      <c r="P986" s="215"/>
      <c r="Q986" s="215"/>
      <c r="R986" s="215"/>
      <c r="S986" s="215"/>
      <c r="T986" s="215"/>
      <c r="U986" s="215"/>
      <c r="V986" s="215"/>
      <c r="W986" s="215"/>
      <c r="X986" s="215"/>
      <c r="Y986" s="215"/>
      <c r="Z986" s="215"/>
      <c r="AA986" s="215"/>
      <c r="AB986" s="215"/>
      <c r="AC986" s="215"/>
      <c r="AD986" s="215"/>
      <c r="AE986" s="215"/>
      <c r="AF986" s="215"/>
      <c r="AG986" s="215"/>
    </row>
    <row r="987">
      <c r="A987" s="215"/>
      <c r="B987" s="215"/>
      <c r="C987" s="215"/>
      <c r="D987" s="215"/>
      <c r="E987" s="215"/>
      <c r="F987" s="215"/>
      <c r="G987" s="215"/>
      <c r="H987" s="215"/>
      <c r="I987" s="215"/>
      <c r="J987" s="215"/>
      <c r="K987" s="215"/>
      <c r="L987" s="215"/>
      <c r="M987" s="215"/>
      <c r="N987" s="215"/>
      <c r="O987" s="215"/>
      <c r="P987" s="215"/>
      <c r="Q987" s="215"/>
      <c r="R987" s="215"/>
      <c r="S987" s="215"/>
      <c r="T987" s="215"/>
      <c r="U987" s="215"/>
      <c r="V987" s="215"/>
      <c r="W987" s="215"/>
      <c r="X987" s="215"/>
      <c r="Y987" s="215"/>
      <c r="Z987" s="215"/>
      <c r="AA987" s="215"/>
      <c r="AB987" s="215"/>
      <c r="AC987" s="215"/>
      <c r="AD987" s="215"/>
      <c r="AE987" s="215"/>
      <c r="AF987" s="215"/>
      <c r="AG987" s="215"/>
    </row>
    <row r="988">
      <c r="A988" s="215"/>
      <c r="B988" s="215"/>
      <c r="C988" s="215"/>
      <c r="D988" s="215"/>
      <c r="E988" s="215"/>
      <c r="F988" s="215"/>
      <c r="G988" s="215"/>
      <c r="H988" s="215"/>
      <c r="I988" s="215"/>
      <c r="J988" s="215"/>
      <c r="K988" s="215"/>
      <c r="L988" s="215"/>
      <c r="M988" s="215"/>
      <c r="N988" s="215"/>
      <c r="O988" s="215"/>
      <c r="P988" s="215"/>
      <c r="Q988" s="215"/>
      <c r="R988" s="215"/>
      <c r="S988" s="215"/>
      <c r="T988" s="215"/>
      <c r="U988" s="215"/>
      <c r="V988" s="215"/>
      <c r="W988" s="215"/>
      <c r="X988" s="215"/>
      <c r="Y988" s="215"/>
      <c r="Z988" s="215"/>
      <c r="AA988" s="215"/>
      <c r="AB988" s="215"/>
      <c r="AC988" s="215"/>
      <c r="AD988" s="215"/>
      <c r="AE988" s="215"/>
      <c r="AF988" s="215"/>
      <c r="AG988" s="215"/>
    </row>
    <row r="989">
      <c r="A989" s="215"/>
      <c r="B989" s="215"/>
      <c r="C989" s="215"/>
      <c r="D989" s="215"/>
      <c r="E989" s="215"/>
      <c r="F989" s="215"/>
      <c r="G989" s="215"/>
      <c r="H989" s="215"/>
      <c r="I989" s="215"/>
      <c r="J989" s="215"/>
      <c r="K989" s="215"/>
      <c r="L989" s="215"/>
      <c r="M989" s="215"/>
      <c r="N989" s="215"/>
      <c r="O989" s="215"/>
      <c r="P989" s="215"/>
      <c r="Q989" s="215"/>
      <c r="R989" s="215"/>
      <c r="S989" s="215"/>
      <c r="T989" s="215"/>
      <c r="U989" s="215"/>
      <c r="V989" s="215"/>
      <c r="W989" s="215"/>
      <c r="X989" s="215"/>
      <c r="Y989" s="215"/>
      <c r="Z989" s="215"/>
      <c r="AA989" s="215"/>
      <c r="AB989" s="215"/>
      <c r="AC989" s="215"/>
      <c r="AD989" s="215"/>
      <c r="AE989" s="215"/>
      <c r="AF989" s="215"/>
      <c r="AG989" s="215"/>
    </row>
    <row r="990">
      <c r="A990" s="215"/>
      <c r="B990" s="215"/>
      <c r="C990" s="215"/>
      <c r="D990" s="215"/>
      <c r="E990" s="215"/>
      <c r="F990" s="215"/>
      <c r="G990" s="215"/>
      <c r="H990" s="215"/>
      <c r="I990" s="215"/>
      <c r="J990" s="215"/>
      <c r="K990" s="215"/>
      <c r="L990" s="215"/>
      <c r="M990" s="215"/>
      <c r="N990" s="215"/>
      <c r="O990" s="215"/>
      <c r="P990" s="215"/>
      <c r="Q990" s="215"/>
      <c r="R990" s="215"/>
      <c r="S990" s="215"/>
      <c r="T990" s="215"/>
      <c r="U990" s="215"/>
      <c r="V990" s="215"/>
      <c r="W990" s="215"/>
      <c r="X990" s="215"/>
      <c r="Y990" s="215"/>
      <c r="Z990" s="215"/>
      <c r="AA990" s="215"/>
      <c r="AB990" s="215"/>
      <c r="AC990" s="215"/>
      <c r="AD990" s="215"/>
      <c r="AE990" s="215"/>
      <c r="AF990" s="215"/>
      <c r="AG990" s="215"/>
    </row>
    <row r="991">
      <c r="A991" s="215"/>
      <c r="B991" s="215"/>
      <c r="C991" s="215"/>
      <c r="D991" s="215"/>
      <c r="E991" s="215"/>
      <c r="F991" s="215"/>
      <c r="G991" s="215"/>
      <c r="H991" s="215"/>
      <c r="I991" s="215"/>
      <c r="J991" s="215"/>
      <c r="K991" s="215"/>
      <c r="L991" s="215"/>
      <c r="M991" s="215"/>
      <c r="N991" s="215"/>
      <c r="O991" s="215"/>
      <c r="P991" s="215"/>
      <c r="Q991" s="215"/>
      <c r="R991" s="215"/>
      <c r="S991" s="215"/>
      <c r="T991" s="215"/>
      <c r="U991" s="215"/>
      <c r="V991" s="215"/>
      <c r="W991" s="215"/>
      <c r="X991" s="215"/>
      <c r="Y991" s="215"/>
      <c r="Z991" s="215"/>
      <c r="AA991" s="215"/>
      <c r="AB991" s="215"/>
      <c r="AC991" s="215"/>
      <c r="AD991" s="215"/>
      <c r="AE991" s="215"/>
      <c r="AF991" s="215"/>
      <c r="AG991" s="215"/>
    </row>
    <row r="992">
      <c r="A992" s="215"/>
      <c r="B992" s="215"/>
      <c r="C992" s="215"/>
      <c r="D992" s="215"/>
      <c r="E992" s="215"/>
      <c r="F992" s="215"/>
      <c r="G992" s="215"/>
      <c r="H992" s="215"/>
      <c r="I992" s="215"/>
      <c r="J992" s="215"/>
      <c r="K992" s="215"/>
      <c r="L992" s="215"/>
      <c r="M992" s="215"/>
      <c r="N992" s="215"/>
      <c r="O992" s="215"/>
      <c r="P992" s="215"/>
      <c r="Q992" s="215"/>
      <c r="R992" s="215"/>
      <c r="S992" s="215"/>
      <c r="T992" s="215"/>
      <c r="U992" s="215"/>
      <c r="V992" s="215"/>
      <c r="W992" s="215"/>
      <c r="X992" s="215"/>
      <c r="Y992" s="215"/>
      <c r="Z992" s="215"/>
      <c r="AA992" s="215"/>
      <c r="AB992" s="215"/>
      <c r="AC992" s="215"/>
      <c r="AD992" s="215"/>
      <c r="AE992" s="215"/>
      <c r="AF992" s="215"/>
      <c r="AG992" s="215"/>
    </row>
    <row r="993">
      <c r="A993" s="215"/>
      <c r="B993" s="215"/>
      <c r="C993" s="215"/>
      <c r="D993" s="215"/>
      <c r="E993" s="215"/>
      <c r="F993" s="215"/>
      <c r="G993" s="215"/>
      <c r="H993" s="215"/>
      <c r="I993" s="215"/>
      <c r="J993" s="215"/>
      <c r="K993" s="215"/>
      <c r="L993" s="215"/>
      <c r="M993" s="215"/>
      <c r="N993" s="215"/>
      <c r="O993" s="215"/>
      <c r="P993" s="215"/>
      <c r="Q993" s="215"/>
      <c r="R993" s="215"/>
      <c r="S993" s="215"/>
      <c r="T993" s="215"/>
      <c r="U993" s="215"/>
      <c r="V993" s="215"/>
      <c r="W993" s="215"/>
      <c r="X993" s="215"/>
      <c r="Y993" s="215"/>
      <c r="Z993" s="215"/>
      <c r="AA993" s="215"/>
      <c r="AB993" s="215"/>
      <c r="AC993" s="215"/>
      <c r="AD993" s="215"/>
      <c r="AE993" s="215"/>
      <c r="AF993" s="215"/>
      <c r="AG993" s="215"/>
    </row>
    <row r="994">
      <c r="A994" s="215"/>
      <c r="B994" s="215"/>
      <c r="C994" s="215"/>
      <c r="D994" s="215"/>
      <c r="E994" s="215"/>
      <c r="F994" s="215"/>
      <c r="G994" s="215"/>
      <c r="H994" s="215"/>
      <c r="I994" s="215"/>
      <c r="J994" s="215"/>
      <c r="K994" s="215"/>
      <c r="L994" s="215"/>
      <c r="M994" s="215"/>
      <c r="N994" s="215"/>
      <c r="O994" s="215"/>
      <c r="P994" s="215"/>
      <c r="Q994" s="215"/>
      <c r="R994" s="215"/>
      <c r="S994" s="215"/>
      <c r="T994" s="215"/>
      <c r="U994" s="215"/>
      <c r="V994" s="215"/>
      <c r="W994" s="215"/>
      <c r="X994" s="215"/>
      <c r="Y994" s="215"/>
      <c r="Z994" s="215"/>
      <c r="AA994" s="215"/>
      <c r="AB994" s="215"/>
      <c r="AC994" s="215"/>
      <c r="AD994" s="215"/>
      <c r="AE994" s="215"/>
      <c r="AF994" s="215"/>
      <c r="AG994" s="215"/>
    </row>
    <row r="995">
      <c r="A995" s="215"/>
      <c r="B995" s="215"/>
      <c r="C995" s="215"/>
      <c r="D995" s="215"/>
      <c r="E995" s="215"/>
      <c r="F995" s="215"/>
      <c r="G995" s="215"/>
      <c r="H995" s="215"/>
      <c r="I995" s="215"/>
      <c r="J995" s="215"/>
      <c r="K995" s="215"/>
      <c r="L995" s="215"/>
      <c r="M995" s="215"/>
      <c r="N995" s="215"/>
      <c r="O995" s="215"/>
      <c r="P995" s="215"/>
      <c r="Q995" s="215"/>
      <c r="R995" s="215"/>
      <c r="S995" s="215"/>
      <c r="T995" s="215"/>
      <c r="U995" s="215"/>
      <c r="V995" s="215"/>
      <c r="W995" s="215"/>
      <c r="X995" s="215"/>
      <c r="Y995" s="215"/>
      <c r="Z995" s="215"/>
      <c r="AA995" s="215"/>
      <c r="AB995" s="215"/>
      <c r="AC995" s="215"/>
      <c r="AD995" s="215"/>
      <c r="AE995" s="215"/>
      <c r="AF995" s="215"/>
      <c r="AG995" s="215"/>
    </row>
    <row r="996">
      <c r="A996" s="215"/>
      <c r="B996" s="215"/>
      <c r="C996" s="215"/>
      <c r="D996" s="215"/>
      <c r="E996" s="215"/>
      <c r="F996" s="215"/>
      <c r="G996" s="215"/>
      <c r="H996" s="215"/>
      <c r="I996" s="215"/>
      <c r="J996" s="215"/>
      <c r="K996" s="215"/>
      <c r="L996" s="215"/>
      <c r="M996" s="215"/>
      <c r="N996" s="215"/>
      <c r="O996" s="215"/>
      <c r="P996" s="215"/>
      <c r="Q996" s="215"/>
      <c r="R996" s="215"/>
      <c r="S996" s="215"/>
      <c r="T996" s="215"/>
      <c r="U996" s="215"/>
      <c r="V996" s="215"/>
      <c r="W996" s="215"/>
      <c r="X996" s="215"/>
      <c r="Y996" s="215"/>
      <c r="Z996" s="215"/>
      <c r="AA996" s="215"/>
      <c r="AB996" s="215"/>
      <c r="AC996" s="215"/>
      <c r="AD996" s="215"/>
      <c r="AE996" s="215"/>
      <c r="AF996" s="215"/>
      <c r="AG996" s="215"/>
    </row>
    <row r="997">
      <c r="A997" s="215"/>
      <c r="B997" s="215"/>
      <c r="C997" s="215"/>
      <c r="D997" s="215"/>
      <c r="E997" s="215"/>
      <c r="F997" s="215"/>
      <c r="G997" s="215"/>
      <c r="H997" s="215"/>
      <c r="I997" s="215"/>
      <c r="J997" s="215"/>
      <c r="K997" s="215"/>
      <c r="L997" s="215"/>
      <c r="M997" s="215"/>
      <c r="N997" s="215"/>
      <c r="O997" s="215"/>
      <c r="P997" s="215"/>
      <c r="Q997" s="215"/>
      <c r="R997" s="215"/>
      <c r="S997" s="215"/>
      <c r="T997" s="215"/>
      <c r="U997" s="215"/>
      <c r="V997" s="215"/>
      <c r="W997" s="215"/>
      <c r="X997" s="215"/>
      <c r="Y997" s="215"/>
      <c r="Z997" s="215"/>
      <c r="AA997" s="215"/>
      <c r="AB997" s="215"/>
      <c r="AC997" s="215"/>
      <c r="AD997" s="215"/>
      <c r="AE997" s="215"/>
      <c r="AF997" s="215"/>
      <c r="AG997" s="215"/>
    </row>
    <row r="998">
      <c r="A998" s="215"/>
      <c r="B998" s="215"/>
      <c r="C998" s="215"/>
      <c r="D998" s="215"/>
      <c r="E998" s="215"/>
      <c r="F998" s="215"/>
      <c r="G998" s="215"/>
      <c r="H998" s="215"/>
      <c r="I998" s="215"/>
      <c r="J998" s="215"/>
      <c r="K998" s="215"/>
      <c r="L998" s="215"/>
      <c r="M998" s="215"/>
      <c r="N998" s="215"/>
      <c r="O998" s="215"/>
      <c r="P998" s="215"/>
      <c r="Q998" s="215"/>
      <c r="R998" s="215"/>
      <c r="S998" s="215"/>
      <c r="T998" s="215"/>
      <c r="U998" s="215"/>
      <c r="V998" s="215"/>
      <c r="W998" s="215"/>
      <c r="X998" s="215"/>
      <c r="Y998" s="215"/>
      <c r="Z998" s="215"/>
      <c r="AA998" s="215"/>
      <c r="AB998" s="215"/>
      <c r="AC998" s="215"/>
      <c r="AD998" s="215"/>
      <c r="AE998" s="215"/>
      <c r="AF998" s="215"/>
      <c r="AG998" s="215"/>
    </row>
    <row r="999">
      <c r="A999" s="215"/>
      <c r="B999" s="215"/>
      <c r="C999" s="215"/>
      <c r="D999" s="215"/>
      <c r="E999" s="215"/>
      <c r="F999" s="215"/>
      <c r="G999" s="215"/>
      <c r="H999" s="215"/>
      <c r="I999" s="215"/>
      <c r="J999" s="215"/>
      <c r="K999" s="215"/>
      <c r="L999" s="215"/>
      <c r="M999" s="215"/>
      <c r="N999" s="215"/>
      <c r="O999" s="215"/>
      <c r="P999" s="215"/>
      <c r="Q999" s="215"/>
      <c r="R999" s="215"/>
      <c r="S999" s="215"/>
      <c r="T999" s="215"/>
      <c r="U999" s="215"/>
      <c r="V999" s="215"/>
      <c r="W999" s="215"/>
      <c r="X999" s="215"/>
      <c r="Y999" s="215"/>
      <c r="Z999" s="215"/>
      <c r="AA999" s="215"/>
      <c r="AB999" s="215"/>
      <c r="AC999" s="215"/>
      <c r="AD999" s="215"/>
      <c r="AE999" s="215"/>
      <c r="AF999" s="215"/>
      <c r="AG999" s="215"/>
    </row>
    <row r="1000">
      <c r="A1000" s="215"/>
      <c r="B1000" s="215"/>
      <c r="C1000" s="215"/>
      <c r="D1000" s="215"/>
      <c r="E1000" s="215"/>
      <c r="F1000" s="215"/>
      <c r="G1000" s="215"/>
      <c r="H1000" s="215"/>
      <c r="I1000" s="215"/>
      <c r="J1000" s="215"/>
      <c r="K1000" s="215"/>
      <c r="L1000" s="215"/>
      <c r="M1000" s="215"/>
      <c r="N1000" s="215"/>
      <c r="O1000" s="215"/>
      <c r="P1000" s="215"/>
      <c r="Q1000" s="215"/>
      <c r="R1000" s="215"/>
      <c r="S1000" s="215"/>
      <c r="T1000" s="215"/>
      <c r="U1000" s="215"/>
      <c r="V1000" s="215"/>
      <c r="W1000" s="215"/>
      <c r="X1000" s="215"/>
      <c r="Y1000" s="215"/>
      <c r="Z1000" s="215"/>
      <c r="AA1000" s="215"/>
      <c r="AB1000" s="215"/>
      <c r="AC1000" s="215"/>
      <c r="AD1000" s="215"/>
      <c r="AE1000" s="215"/>
      <c r="AF1000" s="215"/>
      <c r="AG1000" s="215"/>
    </row>
    <row r="1001">
      <c r="A1001" s="215"/>
      <c r="B1001" s="215"/>
      <c r="C1001" s="215"/>
      <c r="D1001" s="215"/>
      <c r="E1001" s="215"/>
      <c r="F1001" s="215"/>
      <c r="G1001" s="215"/>
      <c r="H1001" s="215"/>
      <c r="I1001" s="215"/>
      <c r="J1001" s="215"/>
      <c r="K1001" s="215"/>
      <c r="L1001" s="215"/>
      <c r="M1001" s="215"/>
      <c r="N1001" s="215"/>
      <c r="O1001" s="215"/>
      <c r="P1001" s="215"/>
      <c r="Q1001" s="215"/>
      <c r="R1001" s="215"/>
      <c r="S1001" s="215"/>
      <c r="T1001" s="215"/>
      <c r="U1001" s="215"/>
      <c r="V1001" s="215"/>
      <c r="W1001" s="215"/>
      <c r="X1001" s="215"/>
      <c r="Y1001" s="215"/>
      <c r="Z1001" s="215"/>
      <c r="AA1001" s="215"/>
      <c r="AB1001" s="215"/>
      <c r="AC1001" s="215"/>
      <c r="AD1001" s="215"/>
      <c r="AE1001" s="215"/>
      <c r="AF1001" s="215"/>
      <c r="AG1001" s="215"/>
    </row>
    <row r="1002">
      <c r="A1002" s="215"/>
      <c r="B1002" s="215"/>
      <c r="C1002" s="215"/>
      <c r="D1002" s="215"/>
      <c r="E1002" s="215"/>
      <c r="F1002" s="215"/>
      <c r="G1002" s="215"/>
      <c r="H1002" s="215"/>
      <c r="I1002" s="215"/>
      <c r="J1002" s="215"/>
      <c r="K1002" s="215"/>
      <c r="L1002" s="215"/>
      <c r="M1002" s="215"/>
      <c r="N1002" s="215"/>
      <c r="O1002" s="215"/>
      <c r="P1002" s="215"/>
      <c r="Q1002" s="215"/>
      <c r="R1002" s="215"/>
      <c r="S1002" s="215"/>
      <c r="T1002" s="215"/>
      <c r="U1002" s="215"/>
      <c r="V1002" s="215"/>
      <c r="W1002" s="215"/>
      <c r="X1002" s="215"/>
      <c r="Y1002" s="215"/>
      <c r="Z1002" s="215"/>
      <c r="AA1002" s="215"/>
      <c r="AB1002" s="215"/>
      <c r="AC1002" s="215"/>
      <c r="AD1002" s="215"/>
      <c r="AE1002" s="215"/>
      <c r="AF1002" s="215"/>
      <c r="AG1002" s="215"/>
    </row>
    <row r="1003">
      <c r="A1003" s="215"/>
      <c r="B1003" s="215"/>
      <c r="C1003" s="215"/>
      <c r="D1003" s="215"/>
      <c r="E1003" s="215"/>
      <c r="F1003" s="215"/>
      <c r="G1003" s="215"/>
      <c r="H1003" s="215"/>
      <c r="I1003" s="215"/>
      <c r="J1003" s="215"/>
      <c r="K1003" s="215"/>
      <c r="L1003" s="215"/>
      <c r="M1003" s="215"/>
      <c r="N1003" s="215"/>
      <c r="O1003" s="215"/>
      <c r="P1003" s="215"/>
      <c r="Q1003" s="215"/>
      <c r="R1003" s="215"/>
      <c r="S1003" s="215"/>
      <c r="T1003" s="215"/>
      <c r="U1003" s="215"/>
      <c r="V1003" s="215"/>
      <c r="W1003" s="215"/>
      <c r="X1003" s="215"/>
      <c r="Y1003" s="215"/>
      <c r="Z1003" s="215"/>
      <c r="AA1003" s="215"/>
      <c r="AB1003" s="215"/>
      <c r="AC1003" s="215"/>
      <c r="AD1003" s="215"/>
      <c r="AE1003" s="215"/>
      <c r="AF1003" s="215"/>
      <c r="AG1003" s="215"/>
    </row>
    <row r="1004">
      <c r="A1004" s="215"/>
      <c r="B1004" s="215"/>
      <c r="C1004" s="215"/>
      <c r="D1004" s="215"/>
      <c r="E1004" s="215"/>
      <c r="F1004" s="215"/>
      <c r="G1004" s="215"/>
      <c r="H1004" s="215"/>
      <c r="I1004" s="215"/>
      <c r="J1004" s="215"/>
      <c r="K1004" s="215"/>
      <c r="L1004" s="215"/>
      <c r="M1004" s="215"/>
      <c r="N1004" s="215"/>
      <c r="O1004" s="215"/>
      <c r="P1004" s="215"/>
      <c r="Q1004" s="215"/>
      <c r="R1004" s="215"/>
      <c r="S1004" s="215"/>
      <c r="T1004" s="215"/>
      <c r="U1004" s="215"/>
      <c r="V1004" s="215"/>
      <c r="W1004" s="215"/>
      <c r="X1004" s="215"/>
      <c r="Y1004" s="215"/>
      <c r="Z1004" s="215"/>
      <c r="AA1004" s="215"/>
      <c r="AB1004" s="215"/>
      <c r="AC1004" s="215"/>
      <c r="AD1004" s="215"/>
      <c r="AE1004" s="215"/>
      <c r="AF1004" s="215"/>
      <c r="AG1004" s="215"/>
    </row>
    <row r="1005">
      <c r="A1005" s="215"/>
      <c r="B1005" s="215"/>
      <c r="C1005" s="215"/>
      <c r="D1005" s="215"/>
      <c r="E1005" s="215"/>
      <c r="F1005" s="215"/>
      <c r="G1005" s="215"/>
      <c r="H1005" s="215"/>
      <c r="I1005" s="215"/>
      <c r="J1005" s="215"/>
      <c r="K1005" s="215"/>
      <c r="L1005" s="215"/>
      <c r="M1005" s="215"/>
      <c r="N1005" s="215"/>
      <c r="O1005" s="215"/>
      <c r="P1005" s="215"/>
      <c r="Q1005" s="215"/>
      <c r="R1005" s="215"/>
      <c r="S1005" s="215"/>
      <c r="T1005" s="215"/>
      <c r="U1005" s="215"/>
      <c r="V1005" s="215"/>
      <c r="W1005" s="215"/>
      <c r="X1005" s="215"/>
      <c r="Y1005" s="215"/>
      <c r="Z1005" s="215"/>
      <c r="AA1005" s="215"/>
      <c r="AB1005" s="215"/>
      <c r="AC1005" s="215"/>
      <c r="AD1005" s="215"/>
      <c r="AE1005" s="215"/>
      <c r="AF1005" s="215"/>
      <c r="AG1005" s="215"/>
    </row>
    <row r="1006">
      <c r="A1006" s="215"/>
      <c r="B1006" s="215"/>
      <c r="C1006" s="215"/>
      <c r="D1006" s="215"/>
      <c r="E1006" s="215"/>
      <c r="F1006" s="215"/>
      <c r="G1006" s="215"/>
      <c r="H1006" s="215"/>
      <c r="I1006" s="215"/>
      <c r="J1006" s="215"/>
      <c r="K1006" s="215"/>
      <c r="L1006" s="215"/>
      <c r="M1006" s="215"/>
      <c r="N1006" s="215"/>
      <c r="O1006" s="215"/>
      <c r="P1006" s="215"/>
      <c r="Q1006" s="215"/>
      <c r="R1006" s="215"/>
      <c r="S1006" s="215"/>
      <c r="T1006" s="215"/>
      <c r="U1006" s="215"/>
      <c r="V1006" s="215"/>
      <c r="W1006" s="215"/>
      <c r="X1006" s="215"/>
      <c r="Y1006" s="215"/>
      <c r="Z1006" s="215"/>
      <c r="AA1006" s="215"/>
      <c r="AB1006" s="215"/>
      <c r="AC1006" s="215"/>
      <c r="AD1006" s="215"/>
      <c r="AE1006" s="215"/>
      <c r="AF1006" s="215"/>
      <c r="AG1006" s="215"/>
    </row>
    <row r="1007">
      <c r="A1007" s="215"/>
      <c r="B1007" s="215"/>
      <c r="C1007" s="215"/>
      <c r="D1007" s="215"/>
      <c r="E1007" s="215"/>
      <c r="F1007" s="215"/>
      <c r="G1007" s="215"/>
      <c r="H1007" s="215"/>
      <c r="I1007" s="215"/>
      <c r="J1007" s="215"/>
      <c r="K1007" s="215"/>
      <c r="L1007" s="215"/>
      <c r="M1007" s="215"/>
      <c r="N1007" s="215"/>
      <c r="O1007" s="215"/>
      <c r="P1007" s="215"/>
      <c r="Q1007" s="215"/>
      <c r="R1007" s="215"/>
      <c r="S1007" s="215"/>
      <c r="T1007" s="215"/>
      <c r="U1007" s="215"/>
      <c r="V1007" s="215"/>
      <c r="W1007" s="215"/>
      <c r="X1007" s="215"/>
      <c r="Y1007" s="215"/>
      <c r="Z1007" s="215"/>
      <c r="AA1007" s="215"/>
      <c r="AB1007" s="215"/>
      <c r="AC1007" s="215"/>
      <c r="AD1007" s="215"/>
      <c r="AE1007" s="215"/>
      <c r="AF1007" s="215"/>
      <c r="AG1007" s="215"/>
    </row>
    <row r="1008">
      <c r="A1008" s="215"/>
      <c r="B1008" s="215"/>
      <c r="C1008" s="215"/>
      <c r="D1008" s="215"/>
      <c r="E1008" s="215"/>
      <c r="F1008" s="215"/>
      <c r="G1008" s="215"/>
      <c r="H1008" s="215"/>
      <c r="I1008" s="215"/>
      <c r="J1008" s="215"/>
      <c r="K1008" s="215"/>
      <c r="L1008" s="215"/>
      <c r="M1008" s="215"/>
      <c r="N1008" s="215"/>
      <c r="O1008" s="215"/>
      <c r="P1008" s="215"/>
      <c r="Q1008" s="215"/>
      <c r="R1008" s="215"/>
      <c r="S1008" s="215"/>
      <c r="T1008" s="215"/>
      <c r="U1008" s="215"/>
      <c r="V1008" s="215"/>
      <c r="W1008" s="215"/>
      <c r="X1008" s="215"/>
      <c r="Y1008" s="215"/>
      <c r="Z1008" s="215"/>
      <c r="AA1008" s="215"/>
      <c r="AB1008" s="215"/>
      <c r="AC1008" s="215"/>
      <c r="AD1008" s="215"/>
      <c r="AE1008" s="215"/>
      <c r="AF1008" s="215"/>
      <c r="AG1008" s="215"/>
    </row>
    <row r="1009">
      <c r="A1009" s="215"/>
      <c r="B1009" s="215"/>
      <c r="C1009" s="215"/>
      <c r="D1009" s="215"/>
      <c r="E1009" s="215"/>
      <c r="F1009" s="215"/>
      <c r="G1009" s="215"/>
      <c r="H1009" s="215"/>
      <c r="I1009" s="215"/>
      <c r="J1009" s="215"/>
      <c r="K1009" s="215"/>
      <c r="L1009" s="215"/>
      <c r="M1009" s="215"/>
      <c r="N1009" s="215"/>
      <c r="O1009" s="215"/>
      <c r="P1009" s="215"/>
      <c r="Q1009" s="215"/>
      <c r="R1009" s="215"/>
      <c r="S1009" s="215"/>
      <c r="T1009" s="215"/>
      <c r="U1009" s="215"/>
      <c r="V1009" s="215"/>
      <c r="W1009" s="215"/>
      <c r="X1009" s="215"/>
      <c r="Y1009" s="215"/>
      <c r="Z1009" s="215"/>
      <c r="AA1009" s="215"/>
      <c r="AB1009" s="215"/>
      <c r="AC1009" s="215"/>
      <c r="AD1009" s="215"/>
      <c r="AE1009" s="215"/>
      <c r="AF1009" s="215"/>
      <c r="AG1009" s="215"/>
    </row>
    <row r="1010">
      <c r="A1010" s="215"/>
      <c r="B1010" s="215"/>
      <c r="C1010" s="215"/>
      <c r="D1010" s="215"/>
      <c r="E1010" s="215"/>
      <c r="F1010" s="215"/>
      <c r="G1010" s="215"/>
      <c r="H1010" s="215"/>
      <c r="I1010" s="215"/>
      <c r="J1010" s="215"/>
      <c r="K1010" s="215"/>
      <c r="L1010" s="215"/>
      <c r="M1010" s="215"/>
      <c r="N1010" s="215"/>
      <c r="O1010" s="215"/>
      <c r="P1010" s="215"/>
      <c r="Q1010" s="215"/>
      <c r="R1010" s="215"/>
      <c r="S1010" s="215"/>
      <c r="T1010" s="215"/>
      <c r="U1010" s="215"/>
      <c r="V1010" s="215"/>
      <c r="W1010" s="215"/>
      <c r="X1010" s="215"/>
      <c r="Y1010" s="215"/>
      <c r="Z1010" s="215"/>
      <c r="AA1010" s="215"/>
      <c r="AB1010" s="215"/>
      <c r="AC1010" s="215"/>
      <c r="AD1010" s="215"/>
      <c r="AE1010" s="215"/>
      <c r="AF1010" s="215"/>
      <c r="AG1010" s="215"/>
    </row>
    <row r="1011">
      <c r="A1011" s="215"/>
      <c r="B1011" s="215"/>
      <c r="C1011" s="215"/>
      <c r="D1011" s="215"/>
      <c r="E1011" s="215"/>
      <c r="F1011" s="215"/>
      <c r="G1011" s="215"/>
      <c r="H1011" s="215"/>
      <c r="I1011" s="215"/>
      <c r="J1011" s="215"/>
      <c r="K1011" s="215"/>
      <c r="L1011" s="215"/>
      <c r="M1011" s="215"/>
      <c r="N1011" s="215"/>
      <c r="O1011" s="215"/>
      <c r="P1011" s="215"/>
      <c r="Q1011" s="215"/>
      <c r="R1011" s="215"/>
      <c r="S1011" s="215"/>
      <c r="T1011" s="215"/>
      <c r="U1011" s="215"/>
      <c r="V1011" s="215"/>
      <c r="W1011" s="215"/>
      <c r="X1011" s="215"/>
      <c r="Y1011" s="215"/>
      <c r="Z1011" s="215"/>
      <c r="AA1011" s="215"/>
      <c r="AB1011" s="215"/>
      <c r="AC1011" s="215"/>
      <c r="AD1011" s="215"/>
      <c r="AE1011" s="215"/>
      <c r="AF1011" s="215"/>
      <c r="AG1011" s="215"/>
    </row>
    <row r="1012">
      <c r="A1012" s="215"/>
      <c r="B1012" s="215"/>
      <c r="C1012" s="215"/>
      <c r="D1012" s="215"/>
      <c r="E1012" s="215"/>
      <c r="F1012" s="215"/>
      <c r="G1012" s="215"/>
      <c r="H1012" s="215"/>
      <c r="I1012" s="215"/>
      <c r="J1012" s="215"/>
      <c r="K1012" s="215"/>
      <c r="L1012" s="215"/>
      <c r="M1012" s="215"/>
      <c r="N1012" s="215"/>
      <c r="O1012" s="215"/>
      <c r="P1012" s="215"/>
      <c r="Q1012" s="215"/>
      <c r="R1012" s="215"/>
      <c r="S1012" s="215"/>
      <c r="T1012" s="215"/>
      <c r="U1012" s="215"/>
      <c r="V1012" s="215"/>
      <c r="W1012" s="215"/>
      <c r="X1012" s="215"/>
      <c r="Y1012" s="215"/>
      <c r="Z1012" s="215"/>
      <c r="AA1012" s="215"/>
      <c r="AB1012" s="215"/>
      <c r="AC1012" s="215"/>
      <c r="AD1012" s="215"/>
      <c r="AE1012" s="215"/>
      <c r="AF1012" s="215"/>
      <c r="AG1012" s="215"/>
    </row>
    <row r="1013">
      <c r="A1013" s="215"/>
      <c r="B1013" s="215"/>
      <c r="C1013" s="215"/>
      <c r="D1013" s="215"/>
      <c r="E1013" s="215"/>
      <c r="F1013" s="215"/>
      <c r="G1013" s="215"/>
      <c r="H1013" s="215"/>
      <c r="I1013" s="215"/>
      <c r="J1013" s="215"/>
      <c r="K1013" s="215"/>
      <c r="L1013" s="215"/>
      <c r="M1013" s="215"/>
      <c r="N1013" s="215"/>
      <c r="O1013" s="215"/>
      <c r="P1013" s="215"/>
      <c r="Q1013" s="215"/>
      <c r="R1013" s="215"/>
      <c r="S1013" s="215"/>
      <c r="T1013" s="215"/>
      <c r="U1013" s="215"/>
      <c r="V1013" s="215"/>
      <c r="W1013" s="215"/>
      <c r="X1013" s="215"/>
      <c r="Y1013" s="215"/>
      <c r="Z1013" s="215"/>
      <c r="AA1013" s="215"/>
      <c r="AB1013" s="215"/>
      <c r="AC1013" s="215"/>
      <c r="AD1013" s="215"/>
      <c r="AE1013" s="215"/>
      <c r="AF1013" s="215"/>
      <c r="AG1013" s="215"/>
    </row>
    <row r="1014">
      <c r="A1014" s="215"/>
      <c r="B1014" s="215"/>
      <c r="C1014" s="215"/>
      <c r="D1014" s="215"/>
      <c r="E1014" s="215"/>
      <c r="F1014" s="215"/>
      <c r="G1014" s="215"/>
      <c r="H1014" s="215"/>
      <c r="I1014" s="215"/>
      <c r="J1014" s="215"/>
      <c r="K1014" s="215"/>
      <c r="L1014" s="215"/>
      <c r="M1014" s="215"/>
      <c r="N1014" s="215"/>
      <c r="O1014" s="215"/>
      <c r="P1014" s="215"/>
      <c r="Q1014" s="215"/>
      <c r="R1014" s="215"/>
      <c r="S1014" s="215"/>
      <c r="T1014" s="215"/>
      <c r="U1014" s="215"/>
      <c r="V1014" s="215"/>
      <c r="W1014" s="215"/>
      <c r="X1014" s="215"/>
      <c r="Y1014" s="215"/>
      <c r="Z1014" s="215"/>
      <c r="AA1014" s="215"/>
      <c r="AB1014" s="215"/>
      <c r="AC1014" s="215"/>
      <c r="AD1014" s="215"/>
      <c r="AE1014" s="215"/>
      <c r="AF1014" s="215"/>
      <c r="AG1014" s="215"/>
    </row>
    <row r="1015">
      <c r="A1015" s="215"/>
      <c r="B1015" s="215"/>
      <c r="C1015" s="215"/>
      <c r="D1015" s="215"/>
      <c r="E1015" s="215"/>
      <c r="F1015" s="215"/>
      <c r="G1015" s="215"/>
      <c r="H1015" s="215"/>
      <c r="I1015" s="215"/>
      <c r="J1015" s="215"/>
      <c r="K1015" s="215"/>
      <c r="L1015" s="215"/>
      <c r="M1015" s="215"/>
      <c r="N1015" s="215"/>
      <c r="O1015" s="215"/>
      <c r="P1015" s="215"/>
      <c r="Q1015" s="215"/>
      <c r="R1015" s="215"/>
      <c r="S1015" s="215"/>
      <c r="T1015" s="215"/>
      <c r="U1015" s="215"/>
      <c r="V1015" s="215"/>
      <c r="W1015" s="215"/>
      <c r="X1015" s="215"/>
      <c r="Y1015" s="215"/>
      <c r="Z1015" s="215"/>
      <c r="AA1015" s="215"/>
      <c r="AB1015" s="215"/>
      <c r="AC1015" s="215"/>
      <c r="AD1015" s="215"/>
      <c r="AE1015" s="215"/>
      <c r="AF1015" s="215"/>
      <c r="AG1015" s="215"/>
    </row>
    <row r="1016">
      <c r="A1016" s="215"/>
      <c r="B1016" s="215"/>
      <c r="C1016" s="215"/>
      <c r="D1016" s="215"/>
      <c r="E1016" s="215"/>
      <c r="F1016" s="215"/>
      <c r="G1016" s="215"/>
      <c r="H1016" s="215"/>
      <c r="I1016" s="215"/>
      <c r="J1016" s="215"/>
      <c r="K1016" s="215"/>
      <c r="L1016" s="215"/>
      <c r="M1016" s="215"/>
      <c r="N1016" s="215"/>
      <c r="O1016" s="215"/>
      <c r="P1016" s="215"/>
      <c r="Q1016" s="215"/>
      <c r="R1016" s="215"/>
      <c r="S1016" s="215"/>
      <c r="T1016" s="215"/>
      <c r="U1016" s="215"/>
      <c r="V1016" s="215"/>
      <c r="W1016" s="215"/>
      <c r="X1016" s="215"/>
      <c r="Y1016" s="215"/>
      <c r="Z1016" s="215"/>
      <c r="AA1016" s="215"/>
      <c r="AB1016" s="215"/>
      <c r="AC1016" s="215"/>
      <c r="AD1016" s="215"/>
      <c r="AE1016" s="215"/>
      <c r="AF1016" s="215"/>
      <c r="AG1016" s="215"/>
    </row>
    <row r="1017">
      <c r="A1017" s="215"/>
      <c r="B1017" s="215"/>
      <c r="C1017" s="215"/>
      <c r="D1017" s="215"/>
      <c r="E1017" s="215"/>
      <c r="F1017" s="215"/>
      <c r="G1017" s="215"/>
      <c r="H1017" s="215"/>
      <c r="I1017" s="215"/>
      <c r="J1017" s="215"/>
      <c r="K1017" s="215"/>
      <c r="L1017" s="215"/>
      <c r="M1017" s="215"/>
      <c r="N1017" s="215"/>
      <c r="O1017" s="215"/>
      <c r="P1017" s="215"/>
      <c r="Q1017" s="215"/>
      <c r="R1017" s="215"/>
      <c r="S1017" s="215"/>
      <c r="T1017" s="215"/>
      <c r="U1017" s="215"/>
      <c r="V1017" s="215"/>
      <c r="W1017" s="215"/>
      <c r="X1017" s="215"/>
      <c r="Y1017" s="215"/>
      <c r="Z1017" s="215"/>
      <c r="AA1017" s="215"/>
      <c r="AB1017" s="215"/>
      <c r="AC1017" s="215"/>
      <c r="AD1017" s="215"/>
      <c r="AE1017" s="215"/>
      <c r="AF1017" s="215"/>
      <c r="AG1017" s="215"/>
    </row>
    <row r="1018">
      <c r="A1018" s="215"/>
      <c r="B1018" s="215"/>
      <c r="C1018" s="215"/>
      <c r="D1018" s="215"/>
      <c r="E1018" s="215"/>
      <c r="F1018" s="215"/>
      <c r="G1018" s="215"/>
      <c r="H1018" s="215"/>
      <c r="I1018" s="215"/>
      <c r="J1018" s="215"/>
      <c r="K1018" s="215"/>
      <c r="L1018" s="215"/>
      <c r="M1018" s="215"/>
      <c r="N1018" s="215"/>
      <c r="O1018" s="215"/>
      <c r="P1018" s="215"/>
      <c r="Q1018" s="215"/>
      <c r="R1018" s="215"/>
      <c r="S1018" s="215"/>
      <c r="T1018" s="215"/>
      <c r="U1018" s="215"/>
      <c r="V1018" s="215"/>
      <c r="W1018" s="215"/>
      <c r="X1018" s="215"/>
      <c r="Y1018" s="215"/>
      <c r="Z1018" s="215"/>
      <c r="AA1018" s="215"/>
      <c r="AB1018" s="215"/>
      <c r="AC1018" s="215"/>
      <c r="AD1018" s="215"/>
      <c r="AE1018" s="215"/>
      <c r="AF1018" s="215"/>
      <c r="AG1018" s="215"/>
    </row>
    <row r="1019">
      <c r="A1019" s="215"/>
      <c r="B1019" s="215"/>
      <c r="C1019" s="215"/>
      <c r="D1019" s="215"/>
      <c r="E1019" s="215"/>
      <c r="F1019" s="215"/>
      <c r="G1019" s="215"/>
      <c r="H1019" s="215"/>
      <c r="I1019" s="215"/>
      <c r="J1019" s="215"/>
      <c r="K1019" s="215"/>
      <c r="L1019" s="215"/>
      <c r="M1019" s="215"/>
      <c r="N1019" s="215"/>
      <c r="O1019" s="215"/>
      <c r="P1019" s="215"/>
      <c r="Q1019" s="215"/>
      <c r="R1019" s="215"/>
      <c r="S1019" s="215"/>
      <c r="T1019" s="215"/>
      <c r="U1019" s="215"/>
      <c r="V1019" s="215"/>
      <c r="W1019" s="215"/>
      <c r="X1019" s="215"/>
      <c r="Y1019" s="215"/>
      <c r="Z1019" s="215"/>
      <c r="AA1019" s="215"/>
      <c r="AB1019" s="215"/>
      <c r="AC1019" s="215"/>
      <c r="AD1019" s="215"/>
      <c r="AE1019" s="215"/>
      <c r="AF1019" s="215"/>
      <c r="AG1019" s="215"/>
    </row>
    <row r="1020">
      <c r="A1020" s="215"/>
      <c r="B1020" s="215"/>
      <c r="C1020" s="215"/>
      <c r="D1020" s="215"/>
      <c r="E1020" s="215"/>
      <c r="F1020" s="215"/>
      <c r="G1020" s="215"/>
      <c r="H1020" s="215"/>
      <c r="I1020" s="215"/>
      <c r="J1020" s="215"/>
      <c r="K1020" s="215"/>
      <c r="L1020" s="215"/>
      <c r="M1020" s="215"/>
      <c r="N1020" s="215"/>
      <c r="O1020" s="215"/>
      <c r="P1020" s="215"/>
      <c r="Q1020" s="215"/>
      <c r="R1020" s="215"/>
      <c r="S1020" s="215"/>
      <c r="T1020" s="215"/>
      <c r="U1020" s="215"/>
      <c r="V1020" s="215"/>
      <c r="W1020" s="215"/>
      <c r="X1020" s="215"/>
      <c r="Y1020" s="215"/>
      <c r="Z1020" s="215"/>
      <c r="AA1020" s="215"/>
      <c r="AB1020" s="215"/>
      <c r="AC1020" s="215"/>
      <c r="AD1020" s="215"/>
      <c r="AE1020" s="215"/>
      <c r="AF1020" s="215"/>
      <c r="AG1020" s="215"/>
    </row>
    <row r="1021">
      <c r="A1021" s="215"/>
      <c r="B1021" s="215"/>
      <c r="C1021" s="215"/>
      <c r="D1021" s="215"/>
      <c r="E1021" s="215"/>
      <c r="F1021" s="215"/>
      <c r="G1021" s="215"/>
      <c r="H1021" s="215"/>
      <c r="I1021" s="215"/>
      <c r="J1021" s="215"/>
      <c r="K1021" s="215"/>
      <c r="L1021" s="215"/>
      <c r="M1021" s="215"/>
      <c r="N1021" s="215"/>
      <c r="O1021" s="215"/>
      <c r="P1021" s="215"/>
      <c r="Q1021" s="215"/>
      <c r="R1021" s="215"/>
      <c r="S1021" s="215"/>
      <c r="T1021" s="215"/>
      <c r="U1021" s="215"/>
      <c r="V1021" s="215"/>
      <c r="W1021" s="215"/>
      <c r="X1021" s="215"/>
      <c r="Y1021" s="215"/>
      <c r="Z1021" s="215"/>
      <c r="AA1021" s="215"/>
      <c r="AB1021" s="215"/>
      <c r="AC1021" s="215"/>
      <c r="AD1021" s="215"/>
      <c r="AE1021" s="215"/>
      <c r="AF1021" s="215"/>
      <c r="AG1021" s="215"/>
    </row>
    <row r="1022">
      <c r="A1022" s="215"/>
      <c r="B1022" s="215"/>
      <c r="C1022" s="215"/>
      <c r="D1022" s="215"/>
      <c r="E1022" s="215"/>
      <c r="F1022" s="215"/>
      <c r="G1022" s="215"/>
      <c r="H1022" s="215"/>
      <c r="I1022" s="215"/>
      <c r="J1022" s="215"/>
      <c r="K1022" s="215"/>
      <c r="L1022" s="215"/>
      <c r="M1022" s="215"/>
      <c r="N1022" s="215"/>
      <c r="O1022" s="215"/>
      <c r="P1022" s="215"/>
      <c r="Q1022" s="215"/>
      <c r="R1022" s="215"/>
      <c r="S1022" s="215"/>
      <c r="T1022" s="215"/>
      <c r="U1022" s="215"/>
      <c r="V1022" s="215"/>
      <c r="W1022" s="215"/>
      <c r="X1022" s="215"/>
      <c r="Y1022" s="215"/>
      <c r="Z1022" s="215"/>
      <c r="AA1022" s="215"/>
      <c r="AB1022" s="215"/>
      <c r="AC1022" s="215"/>
      <c r="AD1022" s="215"/>
      <c r="AE1022" s="215"/>
      <c r="AF1022" s="215"/>
      <c r="AG1022" s="215"/>
    </row>
    <row r="1023">
      <c r="A1023" s="215"/>
      <c r="B1023" s="215"/>
      <c r="C1023" s="215"/>
      <c r="D1023" s="215"/>
      <c r="E1023" s="215"/>
      <c r="F1023" s="215"/>
      <c r="G1023" s="215"/>
      <c r="H1023" s="215"/>
      <c r="I1023" s="215"/>
      <c r="J1023" s="215"/>
      <c r="K1023" s="215"/>
      <c r="L1023" s="215"/>
      <c r="M1023" s="215"/>
      <c r="N1023" s="215"/>
      <c r="O1023" s="215"/>
      <c r="P1023" s="215"/>
      <c r="Q1023" s="215"/>
      <c r="R1023" s="215"/>
      <c r="S1023" s="215"/>
      <c r="T1023" s="215"/>
      <c r="U1023" s="215"/>
      <c r="V1023" s="215"/>
      <c r="W1023" s="215"/>
      <c r="X1023" s="215"/>
      <c r="Y1023" s="215"/>
      <c r="Z1023" s="215"/>
      <c r="AA1023" s="215"/>
      <c r="AB1023" s="215"/>
      <c r="AC1023" s="215"/>
      <c r="AD1023" s="215"/>
      <c r="AE1023" s="215"/>
      <c r="AF1023" s="215"/>
      <c r="AG1023" s="215"/>
    </row>
    <row r="1024">
      <c r="A1024" s="215"/>
      <c r="B1024" s="215"/>
      <c r="C1024" s="215"/>
      <c r="D1024" s="215"/>
      <c r="E1024" s="215"/>
      <c r="F1024" s="215"/>
      <c r="G1024" s="215"/>
      <c r="H1024" s="215"/>
      <c r="I1024" s="215"/>
      <c r="J1024" s="215"/>
      <c r="K1024" s="215"/>
      <c r="L1024" s="215"/>
      <c r="M1024" s="215"/>
      <c r="N1024" s="215"/>
      <c r="O1024" s="215"/>
      <c r="P1024" s="215"/>
      <c r="Q1024" s="215"/>
      <c r="R1024" s="215"/>
      <c r="S1024" s="215"/>
      <c r="T1024" s="215"/>
      <c r="U1024" s="215"/>
      <c r="V1024" s="215"/>
      <c r="W1024" s="215"/>
      <c r="X1024" s="215"/>
      <c r="Y1024" s="215"/>
      <c r="Z1024" s="215"/>
      <c r="AA1024" s="215"/>
      <c r="AB1024" s="215"/>
      <c r="AC1024" s="215"/>
      <c r="AD1024" s="215"/>
      <c r="AE1024" s="215"/>
      <c r="AF1024" s="215"/>
      <c r="AG1024" s="215"/>
    </row>
    <row r="1025">
      <c r="A1025" s="215"/>
      <c r="B1025" s="215"/>
      <c r="C1025" s="215"/>
      <c r="D1025" s="215"/>
      <c r="E1025" s="215"/>
      <c r="F1025" s="215"/>
      <c r="G1025" s="215"/>
      <c r="H1025" s="215"/>
      <c r="I1025" s="215"/>
      <c r="J1025" s="215"/>
      <c r="K1025" s="215"/>
      <c r="L1025" s="215"/>
      <c r="M1025" s="215"/>
      <c r="N1025" s="215"/>
      <c r="O1025" s="215"/>
      <c r="P1025" s="215"/>
      <c r="Q1025" s="215"/>
      <c r="R1025" s="215"/>
      <c r="S1025" s="215"/>
      <c r="T1025" s="215"/>
      <c r="U1025" s="215"/>
      <c r="V1025" s="215"/>
      <c r="W1025" s="215"/>
      <c r="X1025" s="215"/>
      <c r="Y1025" s="215"/>
      <c r="Z1025" s="215"/>
      <c r="AA1025" s="215"/>
      <c r="AB1025" s="215"/>
      <c r="AC1025" s="215"/>
      <c r="AD1025" s="215"/>
      <c r="AE1025" s="215"/>
      <c r="AF1025" s="215"/>
      <c r="AG1025" s="215"/>
    </row>
    <row r="1026">
      <c r="A1026" s="215"/>
      <c r="B1026" s="215"/>
      <c r="C1026" s="215"/>
      <c r="D1026" s="215"/>
      <c r="E1026" s="215"/>
      <c r="F1026" s="215"/>
      <c r="G1026" s="215"/>
      <c r="H1026" s="215"/>
      <c r="I1026" s="215"/>
      <c r="J1026" s="215"/>
      <c r="K1026" s="215"/>
      <c r="L1026" s="215"/>
      <c r="M1026" s="215"/>
      <c r="N1026" s="215"/>
      <c r="O1026" s="215"/>
      <c r="P1026" s="215"/>
      <c r="Q1026" s="215"/>
      <c r="R1026" s="215"/>
      <c r="S1026" s="215"/>
      <c r="T1026" s="215"/>
      <c r="U1026" s="215"/>
      <c r="V1026" s="215"/>
      <c r="W1026" s="215"/>
      <c r="X1026" s="215"/>
      <c r="Y1026" s="215"/>
      <c r="Z1026" s="215"/>
      <c r="AA1026" s="215"/>
      <c r="AB1026" s="215"/>
      <c r="AC1026" s="215"/>
      <c r="AD1026" s="215"/>
      <c r="AE1026" s="215"/>
      <c r="AF1026" s="215"/>
      <c r="AG1026" s="215"/>
    </row>
    <row r="1027">
      <c r="A1027" s="215"/>
      <c r="B1027" s="215"/>
      <c r="C1027" s="215"/>
      <c r="D1027" s="215"/>
      <c r="E1027" s="215"/>
      <c r="F1027" s="215"/>
      <c r="G1027" s="215"/>
      <c r="H1027" s="215"/>
      <c r="I1027" s="215"/>
      <c r="J1027" s="215"/>
      <c r="K1027" s="215"/>
      <c r="L1027" s="215"/>
      <c r="M1027" s="215"/>
      <c r="N1027" s="215"/>
      <c r="O1027" s="215"/>
      <c r="P1027" s="215"/>
      <c r="Q1027" s="215"/>
      <c r="R1027" s="215"/>
      <c r="S1027" s="215"/>
      <c r="T1027" s="215"/>
      <c r="U1027" s="215"/>
      <c r="V1027" s="215"/>
      <c r="W1027" s="215"/>
      <c r="X1027" s="215"/>
      <c r="Y1027" s="215"/>
      <c r="Z1027" s="215"/>
      <c r="AA1027" s="215"/>
      <c r="AB1027" s="215"/>
      <c r="AC1027" s="215"/>
      <c r="AD1027" s="215"/>
      <c r="AE1027" s="215"/>
      <c r="AF1027" s="215"/>
      <c r="AG1027" s="215"/>
    </row>
    <row r="1028">
      <c r="A1028" s="215"/>
      <c r="B1028" s="215"/>
      <c r="C1028" s="215"/>
      <c r="D1028" s="215"/>
      <c r="E1028" s="215"/>
      <c r="F1028" s="215"/>
      <c r="G1028" s="215"/>
      <c r="H1028" s="215"/>
      <c r="I1028" s="215"/>
      <c r="J1028" s="215"/>
      <c r="K1028" s="215"/>
      <c r="L1028" s="215"/>
      <c r="M1028" s="215"/>
      <c r="N1028" s="215"/>
      <c r="O1028" s="215"/>
      <c r="P1028" s="215"/>
      <c r="Q1028" s="215"/>
      <c r="R1028" s="215"/>
      <c r="S1028" s="215"/>
      <c r="T1028" s="215"/>
      <c r="U1028" s="215"/>
      <c r="V1028" s="215"/>
      <c r="W1028" s="215"/>
      <c r="X1028" s="215"/>
      <c r="Y1028" s="215"/>
      <c r="Z1028" s="215"/>
      <c r="AA1028" s="215"/>
      <c r="AB1028" s="215"/>
      <c r="AC1028" s="215"/>
      <c r="AD1028" s="215"/>
      <c r="AE1028" s="215"/>
      <c r="AF1028" s="215"/>
      <c r="AG1028" s="215"/>
    </row>
    <row r="1029">
      <c r="A1029" s="215"/>
      <c r="B1029" s="215"/>
      <c r="C1029" s="215"/>
      <c r="D1029" s="215"/>
      <c r="E1029" s="215"/>
      <c r="F1029" s="215"/>
      <c r="G1029" s="215"/>
      <c r="H1029" s="215"/>
      <c r="I1029" s="215"/>
      <c r="J1029" s="215"/>
      <c r="K1029" s="215"/>
      <c r="L1029" s="215"/>
      <c r="M1029" s="215"/>
      <c r="N1029" s="215"/>
      <c r="O1029" s="215"/>
      <c r="P1029" s="215"/>
      <c r="Q1029" s="215"/>
      <c r="R1029" s="215"/>
      <c r="S1029" s="215"/>
      <c r="T1029" s="215"/>
      <c r="U1029" s="215"/>
      <c r="V1029" s="215"/>
      <c r="W1029" s="215"/>
      <c r="X1029" s="215"/>
      <c r="Y1029" s="215"/>
      <c r="Z1029" s="215"/>
      <c r="AA1029" s="215"/>
      <c r="AB1029" s="215"/>
      <c r="AC1029" s="215"/>
      <c r="AD1029" s="215"/>
      <c r="AE1029" s="215"/>
      <c r="AF1029" s="215"/>
      <c r="AG1029" s="215"/>
    </row>
    <row r="1030">
      <c r="A1030" s="215"/>
      <c r="B1030" s="215"/>
      <c r="C1030" s="215"/>
      <c r="D1030" s="215"/>
      <c r="E1030" s="215"/>
      <c r="F1030" s="215"/>
      <c r="G1030" s="215"/>
      <c r="H1030" s="215"/>
      <c r="I1030" s="215"/>
      <c r="J1030" s="215"/>
      <c r="K1030" s="215"/>
      <c r="L1030" s="215"/>
      <c r="M1030" s="215"/>
      <c r="N1030" s="215"/>
      <c r="O1030" s="215"/>
      <c r="P1030" s="215"/>
      <c r="Q1030" s="215"/>
      <c r="R1030" s="215"/>
      <c r="S1030" s="215"/>
      <c r="T1030" s="215"/>
      <c r="U1030" s="215"/>
      <c r="V1030" s="215"/>
      <c r="W1030" s="215"/>
      <c r="X1030" s="215"/>
      <c r="Y1030" s="215"/>
      <c r="Z1030" s="215"/>
      <c r="AA1030" s="215"/>
      <c r="AB1030" s="215"/>
      <c r="AC1030" s="215"/>
      <c r="AD1030" s="215"/>
      <c r="AE1030" s="215"/>
      <c r="AF1030" s="215"/>
      <c r="AG1030" s="215"/>
    </row>
    <row r="1031">
      <c r="A1031" s="215"/>
      <c r="B1031" s="215"/>
      <c r="C1031" s="215"/>
      <c r="D1031" s="215"/>
      <c r="E1031" s="215"/>
      <c r="F1031" s="215"/>
      <c r="G1031" s="215"/>
      <c r="H1031" s="215"/>
      <c r="I1031" s="215"/>
      <c r="J1031" s="215"/>
      <c r="K1031" s="215"/>
      <c r="L1031" s="215"/>
      <c r="M1031" s="215"/>
      <c r="N1031" s="215"/>
      <c r="O1031" s="215"/>
      <c r="P1031" s="215"/>
      <c r="Q1031" s="215"/>
      <c r="R1031" s="215"/>
      <c r="S1031" s="215"/>
      <c r="T1031" s="215"/>
      <c r="U1031" s="215"/>
      <c r="V1031" s="215"/>
      <c r="W1031" s="215"/>
      <c r="X1031" s="215"/>
      <c r="Y1031" s="215"/>
      <c r="Z1031" s="215"/>
      <c r="AA1031" s="215"/>
      <c r="AB1031" s="215"/>
      <c r="AC1031" s="215"/>
      <c r="AD1031" s="215"/>
      <c r="AE1031" s="215"/>
      <c r="AF1031" s="215"/>
      <c r="AG1031" s="215"/>
    </row>
  </sheetData>
  <hyperlinks>
    <hyperlink r:id="rId1" ref="AF37"/>
    <hyperlink r:id="rId2" ref="AF38"/>
    <hyperlink r:id="rId3" ref="AF40"/>
    <hyperlink r:id="rId4" ref="AF44"/>
    <hyperlink r:id="rId5" ref="AG44"/>
  </hyperlinks>
  <drawing r:id="rId6"/>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23.5"/>
    <col customWidth="1" min="5" max="5" width="16.38"/>
    <col customWidth="1" min="6" max="6" width="13.25"/>
  </cols>
  <sheetData>
    <row r="1">
      <c r="A1" s="86" t="s">
        <v>346</v>
      </c>
    </row>
    <row r="2">
      <c r="A2" s="86" t="s">
        <v>347</v>
      </c>
    </row>
    <row r="3">
      <c r="A3" s="86" t="s">
        <v>348</v>
      </c>
    </row>
    <row r="4">
      <c r="A4" s="73" t="s">
        <v>349</v>
      </c>
    </row>
    <row r="8">
      <c r="A8" s="248" t="s">
        <v>350</v>
      </c>
      <c r="B8" s="248" t="s">
        <v>351</v>
      </c>
      <c r="C8" s="248" t="s">
        <v>352</v>
      </c>
      <c r="D8" s="248" t="s">
        <v>353</v>
      </c>
      <c r="E8" s="248" t="s">
        <v>354</v>
      </c>
      <c r="F8" s="249" t="s">
        <v>355</v>
      </c>
      <c r="G8" s="248" t="s">
        <v>356</v>
      </c>
      <c r="H8" s="248" t="s">
        <v>357</v>
      </c>
      <c r="I8" s="248" t="s">
        <v>358</v>
      </c>
      <c r="J8" s="248" t="s">
        <v>359</v>
      </c>
      <c r="K8" s="248" t="s">
        <v>360</v>
      </c>
    </row>
    <row r="9">
      <c r="A9" s="250" t="s">
        <v>361</v>
      </c>
      <c r="B9" s="250" t="s">
        <v>362</v>
      </c>
      <c r="C9" s="250" t="s">
        <v>363</v>
      </c>
      <c r="D9" s="250" t="s">
        <v>364</v>
      </c>
      <c r="E9" s="250" t="s">
        <v>365</v>
      </c>
      <c r="F9" s="250" t="s">
        <v>366</v>
      </c>
      <c r="G9" s="250" t="s">
        <v>367</v>
      </c>
      <c r="H9" s="251">
        <v>2019.0</v>
      </c>
      <c r="I9" s="250">
        <v>194.775107204444</v>
      </c>
      <c r="J9" s="250">
        <v>425.83440072345</v>
      </c>
      <c r="K9" s="250">
        <v>57.4532084933862</v>
      </c>
    </row>
    <row r="10" hidden="1">
      <c r="A10" s="250" t="s">
        <v>361</v>
      </c>
      <c r="B10" s="250" t="s">
        <v>362</v>
      </c>
      <c r="C10" s="250" t="s">
        <v>363</v>
      </c>
      <c r="D10" s="250" t="s">
        <v>364</v>
      </c>
      <c r="E10" s="250" t="s">
        <v>365</v>
      </c>
      <c r="F10" s="250" t="s">
        <v>366</v>
      </c>
      <c r="G10" s="250" t="s">
        <v>368</v>
      </c>
      <c r="H10" s="251">
        <v>2019.0</v>
      </c>
      <c r="I10" s="250">
        <v>0.0992222954591697</v>
      </c>
      <c r="J10" s="250">
        <v>0.191991787454543</v>
      </c>
      <c r="K10" s="250">
        <v>0.0359169315396068</v>
      </c>
    </row>
    <row r="11">
      <c r="A11" s="250" t="s">
        <v>361</v>
      </c>
      <c r="B11" s="250" t="s">
        <v>362</v>
      </c>
      <c r="C11" s="250" t="s">
        <v>363</v>
      </c>
      <c r="D11" s="250" t="s">
        <v>369</v>
      </c>
      <c r="E11" s="250" t="s">
        <v>365</v>
      </c>
      <c r="F11" s="250" t="s">
        <v>366</v>
      </c>
      <c r="G11" s="250" t="s">
        <v>367</v>
      </c>
      <c r="H11" s="251">
        <v>2019.0</v>
      </c>
      <c r="I11" s="250">
        <v>195.860899711806</v>
      </c>
      <c r="J11" s="250">
        <v>427.204188600712</v>
      </c>
      <c r="K11" s="250">
        <v>57.7929299067828</v>
      </c>
    </row>
    <row r="12" hidden="1">
      <c r="A12" s="250" t="s">
        <v>361</v>
      </c>
      <c r="B12" s="250" t="s">
        <v>362</v>
      </c>
      <c r="C12" s="250" t="s">
        <v>363</v>
      </c>
      <c r="D12" s="250" t="s">
        <v>369</v>
      </c>
      <c r="E12" s="250" t="s">
        <v>365</v>
      </c>
      <c r="F12" s="250" t="s">
        <v>366</v>
      </c>
      <c r="G12" s="250" t="s">
        <v>368</v>
      </c>
      <c r="H12" s="251">
        <v>2019.0</v>
      </c>
      <c r="I12" s="250">
        <v>0.0972764062790826</v>
      </c>
      <c r="J12" s="250">
        <v>0.189890907906761</v>
      </c>
      <c r="K12" s="250">
        <v>0.0350987920044797</v>
      </c>
    </row>
    <row r="13">
      <c r="A13" s="250" t="s">
        <v>361</v>
      </c>
      <c r="B13" s="250" t="s">
        <v>362</v>
      </c>
      <c r="C13" s="250" t="s">
        <v>363</v>
      </c>
      <c r="D13" s="250" t="s">
        <v>364</v>
      </c>
      <c r="E13" s="250" t="s">
        <v>370</v>
      </c>
      <c r="F13" s="250" t="s">
        <v>366</v>
      </c>
      <c r="G13" s="250" t="s">
        <v>367</v>
      </c>
      <c r="H13" s="251">
        <v>2019.0</v>
      </c>
      <c r="I13" s="250">
        <v>393.136859855177</v>
      </c>
      <c r="J13" s="250">
        <v>818.793511467974</v>
      </c>
      <c r="K13" s="250">
        <v>139.464550781054</v>
      </c>
    </row>
    <row r="14" hidden="1">
      <c r="A14" s="250" t="s">
        <v>361</v>
      </c>
      <c r="B14" s="250" t="s">
        <v>362</v>
      </c>
      <c r="C14" s="250" t="s">
        <v>363</v>
      </c>
      <c r="D14" s="250" t="s">
        <v>364</v>
      </c>
      <c r="E14" s="250" t="s">
        <v>370</v>
      </c>
      <c r="F14" s="250" t="s">
        <v>366</v>
      </c>
      <c r="G14" s="250" t="s">
        <v>368</v>
      </c>
      <c r="H14" s="251">
        <v>2019.0</v>
      </c>
      <c r="I14" s="250">
        <v>0.115786785513341</v>
      </c>
      <c r="J14" s="250">
        <v>0.218989011892533</v>
      </c>
      <c r="K14" s="250">
        <v>0.0465754484246016</v>
      </c>
    </row>
    <row r="15">
      <c r="A15" s="250" t="s">
        <v>361</v>
      </c>
      <c r="B15" s="250" t="s">
        <v>362</v>
      </c>
      <c r="C15" s="250" t="s">
        <v>363</v>
      </c>
      <c r="D15" s="250" t="s">
        <v>369</v>
      </c>
      <c r="E15" s="250" t="s">
        <v>370</v>
      </c>
      <c r="F15" s="250" t="s">
        <v>366</v>
      </c>
      <c r="G15" s="250" t="s">
        <v>367</v>
      </c>
      <c r="H15" s="251">
        <v>2019.0</v>
      </c>
      <c r="I15" s="250">
        <v>409.114420861848</v>
      </c>
      <c r="J15" s="250">
        <v>850.544488107158</v>
      </c>
      <c r="K15" s="250">
        <v>146.562957172436</v>
      </c>
    </row>
    <row r="16" hidden="1">
      <c r="A16" s="250" t="s">
        <v>361</v>
      </c>
      <c r="B16" s="250" t="s">
        <v>362</v>
      </c>
      <c r="C16" s="250" t="s">
        <v>363</v>
      </c>
      <c r="D16" s="250" t="s">
        <v>369</v>
      </c>
      <c r="E16" s="250" t="s">
        <v>370</v>
      </c>
      <c r="F16" s="250" t="s">
        <v>366</v>
      </c>
      <c r="G16" s="250" t="s">
        <v>368</v>
      </c>
      <c r="H16" s="251">
        <v>2019.0</v>
      </c>
      <c r="I16" s="250">
        <v>0.101408699533067</v>
      </c>
      <c r="J16" s="250">
        <v>0.190209980187018</v>
      </c>
      <c r="K16" s="250">
        <v>0.0413223297372559</v>
      </c>
    </row>
  </sheetData>
  <autoFilter ref="$A$8:$K$16">
    <filterColumn colId="6">
      <filters>
        <filter val="Number"/>
      </filters>
    </filterColumn>
  </autoFilter>
  <hyperlinks>
    <hyperlink r:id="rId1" ref="A4"/>
  </hyperlinks>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sheetData>
    <row r="1">
      <c r="A1" s="252" t="s">
        <v>371</v>
      </c>
      <c r="B1" s="83"/>
      <c r="C1" s="83"/>
      <c r="D1" s="83"/>
      <c r="E1" s="83"/>
      <c r="F1" s="83"/>
      <c r="G1" s="83"/>
      <c r="H1" s="83"/>
      <c r="I1" s="83"/>
      <c r="J1" s="83"/>
      <c r="K1" s="83"/>
      <c r="L1" s="83"/>
      <c r="M1" s="83"/>
      <c r="N1" s="83"/>
      <c r="O1" s="83"/>
      <c r="P1" s="83"/>
      <c r="Q1" s="83"/>
      <c r="R1" s="215"/>
      <c r="S1" s="215"/>
      <c r="T1" s="215"/>
      <c r="U1" s="215"/>
      <c r="V1" s="215"/>
      <c r="W1" s="215"/>
      <c r="X1" s="215"/>
      <c r="Y1" s="215"/>
      <c r="Z1" s="215"/>
    </row>
    <row r="2">
      <c r="A2" s="215"/>
      <c r="B2" s="253">
        <v>2021.0</v>
      </c>
      <c r="C2" s="215" t="s">
        <v>372</v>
      </c>
      <c r="D2" s="215"/>
      <c r="E2" s="215"/>
      <c r="F2" s="215"/>
      <c r="G2" s="215"/>
      <c r="H2" s="215"/>
      <c r="I2" s="215"/>
      <c r="J2" s="215"/>
      <c r="K2" s="215"/>
      <c r="L2" s="215"/>
      <c r="M2" s="215"/>
      <c r="N2" s="215"/>
      <c r="O2" s="215"/>
      <c r="P2" s="215"/>
      <c r="Q2" s="215"/>
      <c r="R2" s="215"/>
      <c r="S2" s="215"/>
      <c r="T2" s="215"/>
      <c r="U2" s="215"/>
      <c r="V2" s="215"/>
      <c r="W2" s="215"/>
      <c r="X2" s="215"/>
      <c r="Y2" s="215"/>
      <c r="Z2" s="215"/>
    </row>
    <row r="3">
      <c r="A3" s="50" t="s">
        <v>373</v>
      </c>
      <c r="B3" s="254">
        <f>(H222+I222)/2</f>
        <v>38.84304348</v>
      </c>
      <c r="C3" s="57" t="s">
        <v>374</v>
      </c>
      <c r="D3" s="215"/>
      <c r="E3" s="215"/>
      <c r="F3" s="215"/>
      <c r="G3" s="215"/>
      <c r="H3" s="215"/>
      <c r="I3" s="215"/>
      <c r="J3" s="215"/>
      <c r="K3" s="215"/>
      <c r="L3" s="215"/>
      <c r="M3" s="215"/>
      <c r="N3" s="215"/>
      <c r="O3" s="215"/>
      <c r="P3" s="215"/>
      <c r="Q3" s="215"/>
      <c r="R3" s="215"/>
      <c r="S3" s="215"/>
      <c r="T3" s="215"/>
      <c r="U3" s="215"/>
      <c r="V3" s="215"/>
      <c r="W3" s="215"/>
      <c r="X3" s="215"/>
      <c r="Y3" s="215"/>
      <c r="Z3" s="215"/>
    </row>
    <row r="4">
      <c r="A4" s="50" t="s">
        <v>375</v>
      </c>
      <c r="B4" s="254">
        <f>(H118+I118)/2</f>
        <v>32.99014847</v>
      </c>
      <c r="C4" s="57" t="s">
        <v>374</v>
      </c>
      <c r="D4" s="215"/>
      <c r="E4" s="215"/>
      <c r="F4" s="215"/>
      <c r="G4" s="215"/>
      <c r="H4" s="215"/>
      <c r="I4" s="215"/>
      <c r="J4" s="215"/>
      <c r="K4" s="215"/>
      <c r="L4" s="215"/>
      <c r="M4" s="215"/>
      <c r="N4" s="215"/>
      <c r="O4" s="215"/>
      <c r="P4" s="215"/>
      <c r="Q4" s="215"/>
      <c r="R4" s="215"/>
      <c r="S4" s="215"/>
      <c r="T4" s="215"/>
      <c r="U4" s="215"/>
      <c r="V4" s="215"/>
      <c r="W4" s="215"/>
      <c r="X4" s="215"/>
      <c r="Y4" s="215"/>
      <c r="Z4" s="215"/>
    </row>
    <row r="5">
      <c r="A5" s="255" t="s">
        <v>376</v>
      </c>
      <c r="B5" s="74">
        <f>34777+43504+10249+146</f>
        <v>88676</v>
      </c>
      <c r="C5" s="256" t="s">
        <v>42</v>
      </c>
      <c r="D5" s="257" t="s">
        <v>377</v>
      </c>
      <c r="E5" s="258"/>
      <c r="F5" s="258"/>
      <c r="G5" s="258"/>
      <c r="H5" s="258"/>
      <c r="I5" s="258"/>
      <c r="J5" s="258"/>
      <c r="K5" s="258"/>
      <c r="L5" s="258"/>
      <c r="M5" s="258"/>
      <c r="N5" s="258"/>
      <c r="O5" s="258"/>
      <c r="P5" s="258"/>
      <c r="Q5" s="258"/>
      <c r="R5" s="215"/>
      <c r="S5" s="215"/>
      <c r="T5" s="215"/>
      <c r="U5" s="215"/>
      <c r="V5" s="215"/>
      <c r="W5" s="215"/>
      <c r="X5" s="215"/>
      <c r="Y5" s="215"/>
      <c r="Z5" s="215"/>
    </row>
    <row r="6">
      <c r="A6" s="255" t="s">
        <v>378</v>
      </c>
      <c r="B6" s="74">
        <f>21693+46562+13839+630</f>
        <v>82724</v>
      </c>
      <c r="C6" s="256" t="s">
        <v>42</v>
      </c>
      <c r="D6" s="257" t="s">
        <v>377</v>
      </c>
      <c r="E6" s="258"/>
      <c r="F6" s="258"/>
      <c r="G6" s="258"/>
      <c r="H6" s="258"/>
      <c r="I6" s="258"/>
      <c r="J6" s="258"/>
      <c r="K6" s="258"/>
      <c r="L6" s="258"/>
      <c r="M6" s="258"/>
      <c r="N6" s="258"/>
      <c r="O6" s="258"/>
      <c r="P6" s="258"/>
      <c r="Q6" s="258"/>
      <c r="R6" s="215"/>
      <c r="S6" s="215"/>
      <c r="T6" s="215"/>
      <c r="U6" s="215"/>
      <c r="V6" s="215"/>
      <c r="W6" s="215"/>
      <c r="X6" s="215"/>
      <c r="Y6" s="215"/>
      <c r="Z6" s="215"/>
    </row>
    <row r="7">
      <c r="A7" s="255" t="s">
        <v>379</v>
      </c>
      <c r="B7" s="74">
        <f>B5+B6</f>
        <v>171400</v>
      </c>
      <c r="C7" s="256" t="s">
        <v>42</v>
      </c>
      <c r="D7" s="258" t="s">
        <v>121</v>
      </c>
      <c r="E7" s="258"/>
      <c r="F7" s="258"/>
      <c r="G7" s="258"/>
      <c r="H7" s="258"/>
      <c r="I7" s="258"/>
      <c r="J7" s="258"/>
      <c r="K7" s="258"/>
      <c r="L7" s="258"/>
      <c r="M7" s="258"/>
      <c r="N7" s="258"/>
      <c r="O7" s="258"/>
      <c r="P7" s="258"/>
      <c r="Q7" s="258"/>
      <c r="R7" s="215"/>
      <c r="S7" s="215"/>
      <c r="T7" s="215"/>
      <c r="U7" s="215"/>
      <c r="V7" s="215"/>
      <c r="W7" s="215"/>
      <c r="X7" s="215"/>
      <c r="Y7" s="215"/>
      <c r="Z7" s="215"/>
    </row>
    <row r="8">
      <c r="A8" s="57" t="s">
        <v>380</v>
      </c>
      <c r="B8" s="114">
        <f>B5/B7</f>
        <v>0.5173628938</v>
      </c>
      <c r="C8" s="215"/>
      <c r="D8" s="215"/>
      <c r="E8" s="215"/>
      <c r="F8" s="215"/>
      <c r="G8" s="215"/>
      <c r="H8" s="215"/>
      <c r="I8" s="215"/>
      <c r="J8" s="215"/>
      <c r="K8" s="215"/>
      <c r="L8" s="215"/>
      <c r="M8" s="215"/>
      <c r="N8" s="215"/>
      <c r="O8" s="215"/>
      <c r="P8" s="215"/>
      <c r="Q8" s="215"/>
      <c r="R8" s="215"/>
      <c r="S8" s="215"/>
      <c r="T8" s="215"/>
      <c r="U8" s="215"/>
      <c r="V8" s="215"/>
      <c r="W8" s="215"/>
      <c r="X8" s="215"/>
      <c r="Y8" s="215"/>
      <c r="Z8" s="215"/>
    </row>
    <row r="9">
      <c r="A9" s="57" t="s">
        <v>381</v>
      </c>
      <c r="B9" s="114">
        <f>B6/B7</f>
        <v>0.4826371062</v>
      </c>
      <c r="C9" s="215"/>
      <c r="D9" s="215"/>
      <c r="E9" s="215"/>
      <c r="F9" s="215"/>
      <c r="G9" s="215"/>
      <c r="H9" s="215"/>
      <c r="I9" s="215"/>
      <c r="J9" s="215"/>
      <c r="K9" s="215"/>
      <c r="L9" s="215"/>
      <c r="M9" s="215"/>
      <c r="N9" s="215"/>
      <c r="O9" s="215"/>
      <c r="P9" s="215"/>
      <c r="Q9" s="215"/>
      <c r="R9" s="215"/>
      <c r="S9" s="215"/>
      <c r="T9" s="215"/>
      <c r="U9" s="215"/>
      <c r="V9" s="215"/>
      <c r="W9" s="215"/>
      <c r="X9" s="215"/>
      <c r="Y9" s="215"/>
      <c r="Z9" s="215"/>
    </row>
    <row r="10">
      <c r="A10" s="255" t="s">
        <v>284</v>
      </c>
      <c r="B10" s="259">
        <f>B3*B9+B4*B8</f>
        <v>35.81497278</v>
      </c>
      <c r="C10" s="255" t="s">
        <v>374</v>
      </c>
      <c r="D10" s="258"/>
      <c r="E10" s="258"/>
      <c r="F10" s="258"/>
      <c r="G10" s="258"/>
      <c r="H10" s="258"/>
      <c r="I10" s="258"/>
      <c r="J10" s="258"/>
      <c r="K10" s="258"/>
      <c r="L10" s="258"/>
      <c r="M10" s="258"/>
      <c r="N10" s="258"/>
      <c r="O10" s="258"/>
      <c r="P10" s="258"/>
      <c r="Q10" s="258"/>
      <c r="R10" s="215"/>
      <c r="S10" s="215"/>
      <c r="T10" s="215"/>
      <c r="U10" s="215"/>
      <c r="V10" s="215"/>
      <c r="W10" s="215"/>
      <c r="X10" s="215"/>
      <c r="Y10" s="215"/>
      <c r="Z10" s="215"/>
    </row>
    <row r="11">
      <c r="A11" s="2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row>
    <row r="12">
      <c r="A12" s="260" t="s">
        <v>382</v>
      </c>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row>
    <row r="13">
      <c r="A13" s="261" t="s">
        <v>383</v>
      </c>
      <c r="B13" s="262"/>
      <c r="C13" s="262"/>
      <c r="D13" s="262"/>
      <c r="E13" s="262"/>
      <c r="F13" s="262"/>
      <c r="G13" s="262"/>
      <c r="H13" s="262"/>
      <c r="I13" s="262"/>
      <c r="J13" s="262"/>
      <c r="K13" s="262"/>
      <c r="L13" s="262"/>
      <c r="M13" s="262"/>
      <c r="N13" s="262"/>
      <c r="O13" s="262"/>
      <c r="P13" s="262"/>
      <c r="Q13" s="263" t="s">
        <v>384</v>
      </c>
      <c r="R13" s="215"/>
      <c r="S13" s="215"/>
      <c r="T13" s="215"/>
      <c r="U13" s="215"/>
      <c r="V13" s="215"/>
      <c r="W13" s="215"/>
      <c r="X13" s="215"/>
      <c r="Y13" s="215"/>
      <c r="Z13" s="215"/>
    </row>
    <row r="14">
      <c r="A14" s="264" t="s">
        <v>385</v>
      </c>
      <c r="B14" s="265" t="s">
        <v>386</v>
      </c>
      <c r="C14" s="266"/>
      <c r="D14" s="266"/>
      <c r="E14" s="266"/>
      <c r="F14" s="266"/>
      <c r="G14" s="266"/>
      <c r="H14" s="266"/>
      <c r="I14" s="266"/>
      <c r="J14" s="266"/>
      <c r="K14" s="266"/>
      <c r="L14" s="266"/>
      <c r="M14" s="266"/>
      <c r="N14" s="266"/>
      <c r="O14" s="266"/>
      <c r="P14" s="266"/>
      <c r="Q14" s="267"/>
      <c r="R14" s="215"/>
      <c r="S14" s="215"/>
      <c r="T14" s="215"/>
      <c r="U14" s="215"/>
      <c r="V14" s="215"/>
      <c r="W14" s="215"/>
      <c r="X14" s="215"/>
      <c r="Y14" s="215"/>
      <c r="Z14" s="215"/>
    </row>
    <row r="15">
      <c r="A15" s="268"/>
      <c r="B15" s="269">
        <v>0.0</v>
      </c>
      <c r="C15" s="269">
        <v>1.0</v>
      </c>
      <c r="D15" s="269">
        <v>5.0</v>
      </c>
      <c r="E15" s="269">
        <v>10.0</v>
      </c>
      <c r="F15" s="269">
        <v>20.0</v>
      </c>
      <c r="G15" s="269">
        <v>30.0</v>
      </c>
      <c r="H15" s="269">
        <v>40.0</v>
      </c>
      <c r="I15" s="269">
        <v>45.0</v>
      </c>
      <c r="J15" s="269">
        <v>50.0</v>
      </c>
      <c r="K15" s="269">
        <v>55.0</v>
      </c>
      <c r="L15" s="269">
        <v>60.0</v>
      </c>
      <c r="M15" s="269">
        <v>65.0</v>
      </c>
      <c r="N15" s="269">
        <v>70.0</v>
      </c>
      <c r="O15" s="269">
        <v>75.0</v>
      </c>
      <c r="P15" s="269">
        <v>80.0</v>
      </c>
      <c r="Q15" s="270">
        <v>85.0</v>
      </c>
      <c r="R15" s="215"/>
      <c r="S15" s="215"/>
      <c r="T15" s="215"/>
      <c r="U15" s="215"/>
      <c r="V15" s="215"/>
      <c r="W15" s="215"/>
      <c r="X15" s="215"/>
      <c r="Y15" s="215"/>
      <c r="Z15" s="215"/>
    </row>
    <row r="16">
      <c r="A16" s="271" t="s">
        <v>387</v>
      </c>
      <c r="B16" s="266"/>
      <c r="C16" s="266"/>
      <c r="D16" s="266"/>
      <c r="E16" s="266"/>
      <c r="F16" s="266"/>
      <c r="G16" s="266"/>
      <c r="H16" s="266"/>
      <c r="I16" s="266"/>
      <c r="J16" s="266"/>
      <c r="K16" s="266"/>
      <c r="L16" s="266"/>
      <c r="M16" s="266"/>
      <c r="N16" s="266"/>
      <c r="O16" s="266"/>
      <c r="P16" s="266"/>
      <c r="Q16" s="266"/>
      <c r="R16" s="272"/>
      <c r="S16" s="272"/>
      <c r="T16" s="272"/>
      <c r="U16" s="272"/>
      <c r="V16" s="272"/>
      <c r="W16" s="272"/>
      <c r="X16" s="272"/>
      <c r="Y16" s="272"/>
      <c r="Z16" s="272"/>
    </row>
    <row r="17">
      <c r="A17" s="273">
        <v>1920.0</v>
      </c>
      <c r="B17" s="274">
        <v>47.0306280001</v>
      </c>
      <c r="C17" s="274">
        <v>55.5084619482</v>
      </c>
      <c r="D17" s="274">
        <v>54.4898316693</v>
      </c>
      <c r="E17" s="274">
        <v>50.5154454774</v>
      </c>
      <c r="F17" s="274">
        <v>42.4760197043</v>
      </c>
      <c r="G17" s="274">
        <v>35.3515265728</v>
      </c>
      <c r="H17" s="274">
        <v>27.7991197401</v>
      </c>
      <c r="I17" s="274">
        <v>24.0496931043</v>
      </c>
      <c r="J17" s="274">
        <v>20.4387617075</v>
      </c>
      <c r="K17" s="274">
        <v>17.0053313089</v>
      </c>
      <c r="L17" s="274">
        <v>13.8177427519</v>
      </c>
      <c r="M17" s="274">
        <v>10.9357651065</v>
      </c>
      <c r="N17" s="274">
        <v>8.4327999686</v>
      </c>
      <c r="O17" s="274">
        <v>6.3841575039</v>
      </c>
      <c r="P17" s="274">
        <v>4.7802227273</v>
      </c>
      <c r="Q17" s="275">
        <v>3.5489656244</v>
      </c>
      <c r="R17" s="215"/>
      <c r="S17" s="215"/>
      <c r="T17" s="215"/>
      <c r="U17" s="215"/>
      <c r="V17" s="215"/>
      <c r="W17" s="215"/>
      <c r="X17" s="215"/>
      <c r="Y17" s="215"/>
      <c r="Z17" s="215"/>
    </row>
    <row r="18">
      <c r="A18" s="273">
        <v>1921.0</v>
      </c>
      <c r="B18" s="274">
        <v>48.8224915263</v>
      </c>
      <c r="C18" s="274">
        <v>58.4555911418</v>
      </c>
      <c r="D18" s="274">
        <v>57.005714806</v>
      </c>
      <c r="E18" s="274">
        <v>52.7515482397</v>
      </c>
      <c r="F18" s="274">
        <v>44.2236555278</v>
      </c>
      <c r="G18" s="274">
        <v>36.6144167729</v>
      </c>
      <c r="H18" s="274">
        <v>28.6091167216</v>
      </c>
      <c r="I18" s="274">
        <v>24.7313648298</v>
      </c>
      <c r="J18" s="274">
        <v>21.0175981451</v>
      </c>
      <c r="K18" s="274">
        <v>17.4958167512</v>
      </c>
      <c r="L18" s="274">
        <v>14.1961043753</v>
      </c>
      <c r="M18" s="274">
        <v>11.1986756753</v>
      </c>
      <c r="N18" s="274">
        <v>8.5898310101</v>
      </c>
      <c r="O18" s="274">
        <v>6.4327994695</v>
      </c>
      <c r="P18" s="274">
        <v>4.7323565173</v>
      </c>
      <c r="Q18" s="275">
        <v>3.4624335742</v>
      </c>
      <c r="R18" s="215"/>
      <c r="S18" s="215"/>
      <c r="T18" s="215"/>
      <c r="U18" s="215"/>
      <c r="V18" s="215"/>
      <c r="W18" s="215"/>
      <c r="X18" s="215"/>
      <c r="Y18" s="215"/>
      <c r="Z18" s="215"/>
    </row>
    <row r="19">
      <c r="A19" s="273">
        <v>1922.0</v>
      </c>
      <c r="B19" s="274">
        <v>49.5876774786</v>
      </c>
      <c r="C19" s="274">
        <v>58.5917685924</v>
      </c>
      <c r="D19" s="274">
        <v>56.8585105203</v>
      </c>
      <c r="E19" s="274">
        <v>52.5049770383</v>
      </c>
      <c r="F19" s="274">
        <v>43.8213271791</v>
      </c>
      <c r="G19" s="274">
        <v>36.0775620287</v>
      </c>
      <c r="H19" s="274">
        <v>28.0982974573</v>
      </c>
      <c r="I19" s="274">
        <v>24.2526762218</v>
      </c>
      <c r="J19" s="274">
        <v>20.5014655614</v>
      </c>
      <c r="K19" s="274">
        <v>16.9661646625</v>
      </c>
      <c r="L19" s="274">
        <v>13.6496641465</v>
      </c>
      <c r="M19" s="274">
        <v>10.6728803613</v>
      </c>
      <c r="N19" s="274">
        <v>8.0505226238</v>
      </c>
      <c r="O19" s="274">
        <v>5.887104916</v>
      </c>
      <c r="P19" s="274">
        <v>4.2451250002</v>
      </c>
      <c r="Q19" s="275">
        <v>3.0713437368</v>
      </c>
      <c r="R19" s="215"/>
      <c r="S19" s="215"/>
      <c r="T19" s="215"/>
      <c r="U19" s="215"/>
      <c r="V19" s="215"/>
      <c r="W19" s="215"/>
      <c r="X19" s="215"/>
      <c r="Y19" s="215"/>
      <c r="Z19" s="215"/>
    </row>
    <row r="20">
      <c r="A20" s="273">
        <v>1923.0</v>
      </c>
      <c r="B20" s="274">
        <v>52.8793183006</v>
      </c>
      <c r="C20" s="274">
        <v>60.7943086104</v>
      </c>
      <c r="D20" s="274">
        <v>58.7433160053</v>
      </c>
      <c r="E20" s="274">
        <v>54.3165064252</v>
      </c>
      <c r="F20" s="274">
        <v>45.6001347257</v>
      </c>
      <c r="G20" s="274">
        <v>37.6027215513</v>
      </c>
      <c r="H20" s="274">
        <v>29.3946203978</v>
      </c>
      <c r="I20" s="274">
        <v>25.4594823981</v>
      </c>
      <c r="J20" s="274">
        <v>21.6623957302</v>
      </c>
      <c r="K20" s="274">
        <v>18.0707151939</v>
      </c>
      <c r="L20" s="274">
        <v>14.6825069164</v>
      </c>
      <c r="M20" s="274">
        <v>11.6551974635</v>
      </c>
      <c r="N20" s="274">
        <v>8.9628060338</v>
      </c>
      <c r="O20" s="274">
        <v>6.7529061961</v>
      </c>
      <c r="P20" s="274">
        <v>5.0245116151</v>
      </c>
      <c r="Q20" s="275">
        <v>3.7479487632</v>
      </c>
      <c r="R20" s="215"/>
      <c r="S20" s="215"/>
      <c r="T20" s="215"/>
      <c r="U20" s="215"/>
      <c r="V20" s="215"/>
      <c r="W20" s="215"/>
      <c r="X20" s="215"/>
      <c r="Y20" s="215"/>
      <c r="Z20" s="215"/>
    </row>
    <row r="21">
      <c r="A21" s="273">
        <v>1924.0</v>
      </c>
      <c r="B21" s="274">
        <v>52.6106674868</v>
      </c>
      <c r="C21" s="274">
        <v>60.5134857446</v>
      </c>
      <c r="D21" s="274">
        <v>58.4369810819</v>
      </c>
      <c r="E21" s="274">
        <v>54.0185792189</v>
      </c>
      <c r="F21" s="274">
        <v>45.2357159014</v>
      </c>
      <c r="G21" s="274">
        <v>37.1782039232</v>
      </c>
      <c r="H21" s="274">
        <v>28.9782540824</v>
      </c>
      <c r="I21" s="274">
        <v>25.0235811959</v>
      </c>
      <c r="J21" s="274">
        <v>21.2209459734</v>
      </c>
      <c r="K21" s="274">
        <v>17.6563414972</v>
      </c>
      <c r="L21" s="274">
        <v>14.3740994246</v>
      </c>
      <c r="M21" s="274">
        <v>11.371302778</v>
      </c>
      <c r="N21" s="274">
        <v>8.7197834839</v>
      </c>
      <c r="O21" s="274">
        <v>6.543356412</v>
      </c>
      <c r="P21" s="274">
        <v>4.8214401019</v>
      </c>
      <c r="Q21" s="275">
        <v>3.5249485616</v>
      </c>
      <c r="R21" s="215"/>
      <c r="S21" s="215"/>
      <c r="T21" s="215"/>
      <c r="U21" s="215"/>
      <c r="V21" s="215"/>
      <c r="W21" s="215"/>
      <c r="X21" s="215"/>
      <c r="Y21" s="215"/>
      <c r="Z21" s="215"/>
    </row>
    <row r="22">
      <c r="A22" s="273">
        <v>1925.0</v>
      </c>
      <c r="B22" s="274">
        <v>52.8536850027</v>
      </c>
      <c r="C22" s="274">
        <v>60.4647985437</v>
      </c>
      <c r="D22" s="274">
        <v>58.2594607508</v>
      </c>
      <c r="E22" s="274">
        <v>53.8420020348</v>
      </c>
      <c r="F22" s="274">
        <v>45.0531291004</v>
      </c>
      <c r="G22" s="274">
        <v>37.0325888841</v>
      </c>
      <c r="H22" s="274">
        <v>28.9182705267</v>
      </c>
      <c r="I22" s="274">
        <v>25.0147717223</v>
      </c>
      <c r="J22" s="274">
        <v>21.2545257269</v>
      </c>
      <c r="K22" s="274">
        <v>17.683667276</v>
      </c>
      <c r="L22" s="274">
        <v>14.348782251</v>
      </c>
      <c r="M22" s="274">
        <v>11.3556447127</v>
      </c>
      <c r="N22" s="274">
        <v>8.7359854462</v>
      </c>
      <c r="O22" s="274">
        <v>6.4651038501</v>
      </c>
      <c r="P22" s="274">
        <v>4.7316958242</v>
      </c>
      <c r="Q22" s="275">
        <v>3.4769935032</v>
      </c>
      <c r="R22" s="215"/>
      <c r="S22" s="215"/>
      <c r="T22" s="215"/>
      <c r="U22" s="215"/>
      <c r="V22" s="215"/>
      <c r="W22" s="215"/>
      <c r="X22" s="215"/>
      <c r="Y22" s="215"/>
      <c r="Z22" s="215"/>
    </row>
    <row r="23">
      <c r="A23" s="273">
        <v>1926.0</v>
      </c>
      <c r="B23" s="274">
        <v>52.6585225811</v>
      </c>
      <c r="C23" s="274">
        <v>60.5227305376</v>
      </c>
      <c r="D23" s="274">
        <v>58.4916579763</v>
      </c>
      <c r="E23" s="274">
        <v>54.0738257381</v>
      </c>
      <c r="F23" s="274">
        <v>45.245557976</v>
      </c>
      <c r="G23" s="274">
        <v>37.1883489819</v>
      </c>
      <c r="H23" s="274">
        <v>29.0378725861</v>
      </c>
      <c r="I23" s="274">
        <v>25.1361383019</v>
      </c>
      <c r="J23" s="274">
        <v>21.3679698799</v>
      </c>
      <c r="K23" s="274">
        <v>17.7685846132</v>
      </c>
      <c r="L23" s="274">
        <v>14.4056930479</v>
      </c>
      <c r="M23" s="274">
        <v>11.3910338331</v>
      </c>
      <c r="N23" s="274">
        <v>8.7788391469</v>
      </c>
      <c r="O23" s="274">
        <v>6.5647637041</v>
      </c>
      <c r="P23" s="274">
        <v>4.8237411126</v>
      </c>
      <c r="Q23" s="275">
        <v>3.5298984185</v>
      </c>
      <c r="R23" s="215"/>
      <c r="S23" s="215"/>
      <c r="T23" s="215"/>
      <c r="U23" s="215"/>
      <c r="V23" s="215"/>
      <c r="W23" s="215"/>
      <c r="X23" s="215"/>
      <c r="Y23" s="215"/>
      <c r="Z23" s="215"/>
    </row>
    <row r="24">
      <c r="A24" s="273">
        <v>1927.0</v>
      </c>
      <c r="B24" s="274">
        <v>51.9078796612</v>
      </c>
      <c r="C24" s="274">
        <v>59.7351271095</v>
      </c>
      <c r="D24" s="274">
        <v>57.8931477858</v>
      </c>
      <c r="E24" s="274">
        <v>53.5542464447</v>
      </c>
      <c r="F24" s="274">
        <v>44.8028185518</v>
      </c>
      <c r="G24" s="274">
        <v>36.6944042825</v>
      </c>
      <c r="H24" s="274">
        <v>28.5242093001</v>
      </c>
      <c r="I24" s="274">
        <v>24.6246927144</v>
      </c>
      <c r="J24" s="274">
        <v>20.8612413065</v>
      </c>
      <c r="K24" s="274">
        <v>17.2648440701</v>
      </c>
      <c r="L24" s="274">
        <v>13.9170032754</v>
      </c>
      <c r="M24" s="274">
        <v>10.8896864097</v>
      </c>
      <c r="N24" s="274">
        <v>8.2988018803</v>
      </c>
      <c r="O24" s="274">
        <v>6.0560664468</v>
      </c>
      <c r="P24" s="274">
        <v>4.3768712656</v>
      </c>
      <c r="Q24" s="275">
        <v>3.1787605506</v>
      </c>
      <c r="R24" s="215"/>
      <c r="S24" s="215"/>
      <c r="T24" s="215"/>
      <c r="U24" s="215"/>
      <c r="V24" s="215"/>
      <c r="W24" s="215"/>
      <c r="X24" s="215"/>
      <c r="Y24" s="215"/>
      <c r="Z24" s="215"/>
    </row>
    <row r="25">
      <c r="A25" s="273">
        <v>1928.0</v>
      </c>
      <c r="B25" s="274">
        <v>52.9728576846</v>
      </c>
      <c r="C25" s="274">
        <v>60.4201939375</v>
      </c>
      <c r="D25" s="274">
        <v>58.2794460979</v>
      </c>
      <c r="E25" s="274">
        <v>54.051800476</v>
      </c>
      <c r="F25" s="274">
        <v>45.2369947885</v>
      </c>
      <c r="G25" s="274">
        <v>37.1435173498</v>
      </c>
      <c r="H25" s="274">
        <v>28.9334070853</v>
      </c>
      <c r="I25" s="274">
        <v>25.0022377669</v>
      </c>
      <c r="J25" s="274">
        <v>21.2330070488</v>
      </c>
      <c r="K25" s="274">
        <v>17.6647971095</v>
      </c>
      <c r="L25" s="274">
        <v>14.3484758973</v>
      </c>
      <c r="M25" s="274">
        <v>11.3435524352</v>
      </c>
      <c r="N25" s="274">
        <v>8.7387593145</v>
      </c>
      <c r="O25" s="274">
        <v>6.5605455267</v>
      </c>
      <c r="P25" s="274">
        <v>4.7971876508</v>
      </c>
      <c r="Q25" s="275">
        <v>3.4657321226</v>
      </c>
      <c r="R25" s="215"/>
      <c r="S25" s="215"/>
      <c r="T25" s="215"/>
      <c r="U25" s="215"/>
      <c r="V25" s="215"/>
      <c r="W25" s="215"/>
      <c r="X25" s="215"/>
      <c r="Y25" s="215"/>
      <c r="Z25" s="215"/>
    </row>
    <row r="26">
      <c r="A26" s="273">
        <v>1929.0</v>
      </c>
      <c r="B26" s="274">
        <v>52.378088011</v>
      </c>
      <c r="C26" s="274">
        <v>59.5575204656</v>
      </c>
      <c r="D26" s="274">
        <v>57.4300215343</v>
      </c>
      <c r="E26" s="274">
        <v>53.2457012845</v>
      </c>
      <c r="F26" s="274">
        <v>44.438608828</v>
      </c>
      <c r="G26" s="274">
        <v>36.3109162152</v>
      </c>
      <c r="H26" s="274">
        <v>28.2039411273</v>
      </c>
      <c r="I26" s="274">
        <v>24.3230761689</v>
      </c>
      <c r="J26" s="274">
        <v>20.611133689</v>
      </c>
      <c r="K26" s="274">
        <v>17.1076677751</v>
      </c>
      <c r="L26" s="274">
        <v>13.7689559269</v>
      </c>
      <c r="M26" s="274">
        <v>10.8054277616</v>
      </c>
      <c r="N26" s="274">
        <v>8.2218913313</v>
      </c>
      <c r="O26" s="274">
        <v>6.0866445956</v>
      </c>
      <c r="P26" s="274">
        <v>4.3863485647</v>
      </c>
      <c r="Q26" s="275">
        <v>3.1569477021</v>
      </c>
      <c r="R26" s="215"/>
      <c r="S26" s="215"/>
      <c r="T26" s="215"/>
      <c r="U26" s="215"/>
      <c r="V26" s="215"/>
      <c r="W26" s="215"/>
      <c r="X26" s="215"/>
      <c r="Y26" s="215"/>
      <c r="Z26" s="215"/>
    </row>
    <row r="27">
      <c r="A27" s="273">
        <v>1930.0</v>
      </c>
      <c r="B27" s="274">
        <v>53.7005955613</v>
      </c>
      <c r="C27" s="274">
        <v>60.9523800421</v>
      </c>
      <c r="D27" s="274">
        <v>58.7748179955</v>
      </c>
      <c r="E27" s="274">
        <v>54.5911510265</v>
      </c>
      <c r="F27" s="274">
        <v>45.755642995</v>
      </c>
      <c r="G27" s="274">
        <v>37.5828233156</v>
      </c>
      <c r="H27" s="274">
        <v>29.3802217991</v>
      </c>
      <c r="I27" s="274">
        <v>25.4407749903</v>
      </c>
      <c r="J27" s="274">
        <v>21.6643123423</v>
      </c>
      <c r="K27" s="274">
        <v>18.11286314</v>
      </c>
      <c r="L27" s="274">
        <v>14.8208853037</v>
      </c>
      <c r="M27" s="274">
        <v>11.8298693233</v>
      </c>
      <c r="N27" s="274">
        <v>9.168504777</v>
      </c>
      <c r="O27" s="274">
        <v>6.8907876424</v>
      </c>
      <c r="P27" s="274">
        <v>5.0712573633</v>
      </c>
      <c r="Q27" s="275">
        <v>3.6960732026</v>
      </c>
      <c r="R27" s="215"/>
      <c r="S27" s="215"/>
      <c r="T27" s="215"/>
      <c r="U27" s="215"/>
      <c r="V27" s="215"/>
      <c r="W27" s="215"/>
      <c r="X27" s="215"/>
      <c r="Y27" s="215"/>
      <c r="Z27" s="215"/>
    </row>
    <row r="28">
      <c r="A28" s="273">
        <v>1931.0</v>
      </c>
      <c r="B28" s="274">
        <v>54.4540176886</v>
      </c>
      <c r="C28" s="274">
        <v>60.9930420273</v>
      </c>
      <c r="D28" s="274">
        <v>58.6164249104</v>
      </c>
      <c r="E28" s="274">
        <v>54.3939952706</v>
      </c>
      <c r="F28" s="274">
        <v>45.5145077429</v>
      </c>
      <c r="G28" s="274">
        <v>37.2630198563</v>
      </c>
      <c r="H28" s="274">
        <v>29.0087997108</v>
      </c>
      <c r="I28" s="274">
        <v>25.0644854447</v>
      </c>
      <c r="J28" s="274">
        <v>21.2628603206</v>
      </c>
      <c r="K28" s="274">
        <v>17.6954650056</v>
      </c>
      <c r="L28" s="274">
        <v>14.3878087851</v>
      </c>
      <c r="M28" s="274">
        <v>11.3578964396</v>
      </c>
      <c r="N28" s="274">
        <v>8.6883901621</v>
      </c>
      <c r="O28" s="274">
        <v>6.4861531732</v>
      </c>
      <c r="P28" s="274">
        <v>4.7598622033</v>
      </c>
      <c r="Q28" s="275">
        <v>3.4830788541</v>
      </c>
      <c r="R28" s="215"/>
      <c r="S28" s="215"/>
      <c r="T28" s="215"/>
      <c r="U28" s="215"/>
      <c r="V28" s="215"/>
      <c r="W28" s="215"/>
      <c r="X28" s="215"/>
      <c r="Y28" s="215"/>
      <c r="Z28" s="215"/>
    </row>
    <row r="29">
      <c r="A29" s="273">
        <v>1932.0</v>
      </c>
      <c r="B29" s="274">
        <v>54.788926875</v>
      </c>
      <c r="C29" s="274">
        <v>61.2061191538</v>
      </c>
      <c r="D29" s="274">
        <v>58.9645941762</v>
      </c>
      <c r="E29" s="274">
        <v>54.8135823724</v>
      </c>
      <c r="F29" s="274">
        <v>45.963457185</v>
      </c>
      <c r="G29" s="274">
        <v>37.6349200534</v>
      </c>
      <c r="H29" s="274">
        <v>29.3177050348</v>
      </c>
      <c r="I29" s="274">
        <v>25.3490778087</v>
      </c>
      <c r="J29" s="274">
        <v>21.5291644168</v>
      </c>
      <c r="K29" s="274">
        <v>17.9681401934</v>
      </c>
      <c r="L29" s="274">
        <v>14.6290341529</v>
      </c>
      <c r="M29" s="274">
        <v>11.5689954215</v>
      </c>
      <c r="N29" s="274">
        <v>8.8959208519</v>
      </c>
      <c r="O29" s="274">
        <v>6.6406902077</v>
      </c>
      <c r="P29" s="274">
        <v>4.8894331923</v>
      </c>
      <c r="Q29" s="275">
        <v>3.5741840889</v>
      </c>
      <c r="R29" s="215"/>
      <c r="S29" s="215"/>
      <c r="T29" s="215"/>
      <c r="U29" s="215"/>
      <c r="V29" s="215"/>
      <c r="W29" s="215"/>
      <c r="X29" s="215"/>
      <c r="Y29" s="215"/>
      <c r="Z29" s="215"/>
    </row>
    <row r="30">
      <c r="A30" s="273">
        <v>1933.0</v>
      </c>
      <c r="B30" s="274">
        <v>55.4078490617</v>
      </c>
      <c r="C30" s="274">
        <v>61.6213755864</v>
      </c>
      <c r="D30" s="274">
        <v>59.2666214992</v>
      </c>
      <c r="E30" s="274">
        <v>55.0866045539</v>
      </c>
      <c r="F30" s="274">
        <v>46.2625779647</v>
      </c>
      <c r="G30" s="274">
        <v>37.8328902388</v>
      </c>
      <c r="H30" s="274">
        <v>29.5337458074</v>
      </c>
      <c r="I30" s="274">
        <v>25.5515941463</v>
      </c>
      <c r="J30" s="274">
        <v>21.7264240409</v>
      </c>
      <c r="K30" s="274">
        <v>18.0983448987</v>
      </c>
      <c r="L30" s="274">
        <v>14.7461164779</v>
      </c>
      <c r="M30" s="274">
        <v>11.6525730667</v>
      </c>
      <c r="N30" s="274">
        <v>8.9245549554</v>
      </c>
      <c r="O30" s="274">
        <v>6.6491435351</v>
      </c>
      <c r="P30" s="274">
        <v>4.8463209221</v>
      </c>
      <c r="Q30" s="275">
        <v>3.5172054448</v>
      </c>
      <c r="R30" s="215"/>
      <c r="S30" s="215"/>
      <c r="T30" s="215"/>
      <c r="U30" s="215"/>
      <c r="V30" s="215"/>
      <c r="W30" s="215"/>
      <c r="X30" s="215"/>
      <c r="Y30" s="215"/>
      <c r="Z30" s="215"/>
    </row>
    <row r="31">
      <c r="A31" s="273">
        <v>1934.0</v>
      </c>
      <c r="B31" s="274">
        <v>55.8248867145</v>
      </c>
      <c r="C31" s="274">
        <v>62.0663999015</v>
      </c>
      <c r="D31" s="274">
        <v>59.6502988488</v>
      </c>
      <c r="E31" s="274">
        <v>55.5617344334</v>
      </c>
      <c r="F31" s="274">
        <v>46.6504001212</v>
      </c>
      <c r="G31" s="274">
        <v>38.2292274817</v>
      </c>
      <c r="H31" s="274">
        <v>29.8611367789</v>
      </c>
      <c r="I31" s="274">
        <v>25.8401908796</v>
      </c>
      <c r="J31" s="274">
        <v>22.0066338035</v>
      </c>
      <c r="K31" s="274">
        <v>18.3854379736</v>
      </c>
      <c r="L31" s="274">
        <v>15.0444529925</v>
      </c>
      <c r="M31" s="274">
        <v>11.9811304027</v>
      </c>
      <c r="N31" s="274">
        <v>9.2863530323</v>
      </c>
      <c r="O31" s="274">
        <v>6.9921157698</v>
      </c>
      <c r="P31" s="274">
        <v>5.1387570275</v>
      </c>
      <c r="Q31" s="275">
        <v>3.717242342</v>
      </c>
      <c r="R31" s="215"/>
      <c r="S31" s="215"/>
      <c r="T31" s="215"/>
      <c r="U31" s="215"/>
      <c r="V31" s="215"/>
      <c r="W31" s="215"/>
      <c r="X31" s="215"/>
      <c r="Y31" s="215"/>
      <c r="Z31" s="215"/>
    </row>
    <row r="32">
      <c r="A32" s="273">
        <v>1935.0</v>
      </c>
      <c r="B32" s="274">
        <v>55.7642824259</v>
      </c>
      <c r="C32" s="274">
        <v>61.8056213879</v>
      </c>
      <c r="D32" s="274">
        <v>59.3453342026</v>
      </c>
      <c r="E32" s="274">
        <v>55.1698203696</v>
      </c>
      <c r="F32" s="274">
        <v>46.3548606168</v>
      </c>
      <c r="G32" s="274">
        <v>37.8573452647</v>
      </c>
      <c r="H32" s="274">
        <v>29.4502995603</v>
      </c>
      <c r="I32" s="274">
        <v>25.4411139866</v>
      </c>
      <c r="J32" s="274">
        <v>21.6116426853</v>
      </c>
      <c r="K32" s="274">
        <v>17.9830807829</v>
      </c>
      <c r="L32" s="274">
        <v>14.6081269993</v>
      </c>
      <c r="M32" s="274">
        <v>11.5194991724</v>
      </c>
      <c r="N32" s="274">
        <v>8.7879199654</v>
      </c>
      <c r="O32" s="274">
        <v>6.4825061753</v>
      </c>
      <c r="P32" s="274">
        <v>4.6349112483</v>
      </c>
      <c r="Q32" s="275">
        <v>3.2661852992</v>
      </c>
      <c r="R32" s="215"/>
      <c r="S32" s="215"/>
      <c r="T32" s="215"/>
      <c r="U32" s="215"/>
      <c r="V32" s="215"/>
      <c r="W32" s="215"/>
      <c r="X32" s="215"/>
      <c r="Y32" s="215"/>
      <c r="Z32" s="215"/>
    </row>
    <row r="33">
      <c r="A33" s="273">
        <v>1936.0</v>
      </c>
      <c r="B33" s="274">
        <v>56.1681188795</v>
      </c>
      <c r="C33" s="274">
        <v>62.1373796242</v>
      </c>
      <c r="D33" s="274">
        <v>59.7054438026</v>
      </c>
      <c r="E33" s="274">
        <v>55.5087967071</v>
      </c>
      <c r="F33" s="274">
        <v>46.6563046022</v>
      </c>
      <c r="G33" s="274">
        <v>38.1260547053</v>
      </c>
      <c r="H33" s="274">
        <v>29.632463069</v>
      </c>
      <c r="I33" s="274">
        <v>25.5785145984</v>
      </c>
      <c r="J33" s="274">
        <v>21.7336602547</v>
      </c>
      <c r="K33" s="274">
        <v>18.1007009668</v>
      </c>
      <c r="L33" s="274">
        <v>14.7407932024</v>
      </c>
      <c r="M33" s="274">
        <v>11.6774511478</v>
      </c>
      <c r="N33" s="274">
        <v>8.9817609635</v>
      </c>
      <c r="O33" s="274">
        <v>6.6941799554</v>
      </c>
      <c r="P33" s="274">
        <v>4.8315555778</v>
      </c>
      <c r="Q33" s="275">
        <v>3.4365330548</v>
      </c>
      <c r="R33" s="215"/>
      <c r="S33" s="215"/>
      <c r="T33" s="215"/>
      <c r="U33" s="215"/>
      <c r="V33" s="215"/>
      <c r="W33" s="215"/>
      <c r="X33" s="215"/>
      <c r="Y33" s="215"/>
      <c r="Z33" s="215"/>
    </row>
    <row r="34">
      <c r="A34" s="273">
        <v>1937.0</v>
      </c>
      <c r="B34" s="274">
        <v>56.4490536865</v>
      </c>
      <c r="C34" s="274">
        <v>62.3103714817</v>
      </c>
      <c r="D34" s="274">
        <v>59.7563687437</v>
      </c>
      <c r="E34" s="274">
        <v>55.5311199921</v>
      </c>
      <c r="F34" s="274">
        <v>46.6400051894</v>
      </c>
      <c r="G34" s="274">
        <v>38.1252150909</v>
      </c>
      <c r="H34" s="274">
        <v>29.5864733288</v>
      </c>
      <c r="I34" s="274">
        <v>25.5298516913</v>
      </c>
      <c r="J34" s="274">
        <v>21.6758066218</v>
      </c>
      <c r="K34" s="274">
        <v>18.0091265727</v>
      </c>
      <c r="L34" s="274">
        <v>14.6537277649</v>
      </c>
      <c r="M34" s="274">
        <v>11.6075869028</v>
      </c>
      <c r="N34" s="274">
        <v>8.9284606975</v>
      </c>
      <c r="O34" s="274">
        <v>6.6649601517</v>
      </c>
      <c r="P34" s="274">
        <v>4.860037446</v>
      </c>
      <c r="Q34" s="275">
        <v>3.5177177279</v>
      </c>
      <c r="R34" s="215"/>
      <c r="S34" s="215"/>
      <c r="T34" s="215"/>
      <c r="U34" s="215"/>
      <c r="V34" s="215"/>
      <c r="W34" s="215"/>
      <c r="X34" s="215"/>
      <c r="Y34" s="215"/>
      <c r="Z34" s="215"/>
    </row>
    <row r="35">
      <c r="A35" s="273">
        <v>1938.0</v>
      </c>
      <c r="B35" s="274">
        <v>55.866225764</v>
      </c>
      <c r="C35" s="274">
        <v>62.0367329434</v>
      </c>
      <c r="D35" s="274">
        <v>59.5172249748</v>
      </c>
      <c r="E35" s="274">
        <v>55.2122302192</v>
      </c>
      <c r="F35" s="274">
        <v>46.3429878111</v>
      </c>
      <c r="G35" s="274">
        <v>37.8842527519</v>
      </c>
      <c r="H35" s="274">
        <v>29.3254975424</v>
      </c>
      <c r="I35" s="274">
        <v>25.2746916228</v>
      </c>
      <c r="J35" s="274">
        <v>21.4196030837</v>
      </c>
      <c r="K35" s="274">
        <v>17.7683025592</v>
      </c>
      <c r="L35" s="274">
        <v>14.4519211469</v>
      </c>
      <c r="M35" s="274">
        <v>11.4213902007</v>
      </c>
      <c r="N35" s="274">
        <v>8.7361468302</v>
      </c>
      <c r="O35" s="274">
        <v>6.5123016226</v>
      </c>
      <c r="P35" s="274">
        <v>4.7195010181</v>
      </c>
      <c r="Q35" s="275">
        <v>3.4308511098</v>
      </c>
      <c r="R35" s="215"/>
      <c r="S35" s="215"/>
      <c r="T35" s="215"/>
      <c r="U35" s="215"/>
      <c r="V35" s="215"/>
      <c r="W35" s="215"/>
      <c r="X35" s="215"/>
      <c r="Y35" s="215"/>
      <c r="Z35" s="215"/>
    </row>
    <row r="36">
      <c r="A36" s="273">
        <v>1939.0</v>
      </c>
      <c r="B36" s="274">
        <v>56.1536080683</v>
      </c>
      <c r="C36" s="274">
        <v>61.9438595079</v>
      </c>
      <c r="D36" s="274">
        <v>59.5160732741</v>
      </c>
      <c r="E36" s="274">
        <v>55.2676901144</v>
      </c>
      <c r="F36" s="274">
        <v>46.3595516088</v>
      </c>
      <c r="G36" s="274">
        <v>37.736161952</v>
      </c>
      <c r="H36" s="274">
        <v>29.1547308972</v>
      </c>
      <c r="I36" s="274">
        <v>25.1401889443</v>
      </c>
      <c r="J36" s="274">
        <v>21.3421827387</v>
      </c>
      <c r="K36" s="274">
        <v>17.7750160543</v>
      </c>
      <c r="L36" s="274">
        <v>14.4858252157</v>
      </c>
      <c r="M36" s="274">
        <v>11.4714723841</v>
      </c>
      <c r="N36" s="274">
        <v>8.7856533085</v>
      </c>
      <c r="O36" s="274">
        <v>6.5041918259</v>
      </c>
      <c r="P36" s="274">
        <v>4.6967458911</v>
      </c>
      <c r="Q36" s="275">
        <v>3.3597189432</v>
      </c>
      <c r="R36" s="215"/>
      <c r="S36" s="215"/>
      <c r="T36" s="215"/>
      <c r="U36" s="215"/>
      <c r="V36" s="215"/>
      <c r="W36" s="215"/>
      <c r="X36" s="215"/>
      <c r="Y36" s="215"/>
      <c r="Z36" s="215"/>
    </row>
    <row r="37">
      <c r="A37" s="273">
        <v>1940.0</v>
      </c>
      <c r="B37" s="274">
        <v>56.3546965086</v>
      </c>
      <c r="C37" s="274">
        <v>62.2268095774</v>
      </c>
      <c r="D37" s="274">
        <v>59.5697298931</v>
      </c>
      <c r="E37" s="274">
        <v>55.1577400894</v>
      </c>
      <c r="F37" s="274">
        <v>46.1870520378</v>
      </c>
      <c r="G37" s="274">
        <v>37.5020011336</v>
      </c>
      <c r="H37" s="274">
        <v>28.8755372399</v>
      </c>
      <c r="I37" s="274">
        <v>24.8557108866</v>
      </c>
      <c r="J37" s="274">
        <v>21.0059225139</v>
      </c>
      <c r="K37" s="274">
        <v>17.3957608623</v>
      </c>
      <c r="L37" s="274">
        <v>14.1208460311</v>
      </c>
      <c r="M37" s="274">
        <v>11.1742540212</v>
      </c>
      <c r="N37" s="274">
        <v>8.536141621</v>
      </c>
      <c r="O37" s="274">
        <v>6.2345174615</v>
      </c>
      <c r="P37" s="274">
        <v>4.450497926</v>
      </c>
      <c r="Q37" s="275">
        <v>3.1401994524</v>
      </c>
      <c r="R37" s="215"/>
      <c r="S37" s="215"/>
      <c r="T37" s="215"/>
      <c r="U37" s="215"/>
      <c r="V37" s="215"/>
      <c r="W37" s="215"/>
      <c r="X37" s="215"/>
      <c r="Y37" s="215"/>
      <c r="Z37" s="215"/>
    </row>
    <row r="38">
      <c r="A38" s="273">
        <v>1941.0</v>
      </c>
      <c r="B38" s="274">
        <v>56.39864327</v>
      </c>
      <c r="C38" s="274">
        <v>62.1347647925</v>
      </c>
      <c r="D38" s="274">
        <v>59.661249727</v>
      </c>
      <c r="E38" s="274">
        <v>55.3945552902</v>
      </c>
      <c r="F38" s="274">
        <v>46.399463419</v>
      </c>
      <c r="G38" s="274">
        <v>37.7487582166</v>
      </c>
      <c r="H38" s="274">
        <v>29.142719065</v>
      </c>
      <c r="I38" s="274">
        <v>25.1291037257</v>
      </c>
      <c r="J38" s="274">
        <v>21.3462905249</v>
      </c>
      <c r="K38" s="274">
        <v>17.8221677351</v>
      </c>
      <c r="L38" s="274">
        <v>14.5189824707</v>
      </c>
      <c r="M38" s="274">
        <v>11.4909133733</v>
      </c>
      <c r="N38" s="274">
        <v>8.7554810365</v>
      </c>
      <c r="O38" s="274">
        <v>6.4583233716</v>
      </c>
      <c r="P38" s="274">
        <v>4.5962350632</v>
      </c>
      <c r="Q38" s="275">
        <v>3.2237627693</v>
      </c>
      <c r="R38" s="215"/>
      <c r="S38" s="215"/>
      <c r="T38" s="215"/>
      <c r="U38" s="215"/>
      <c r="V38" s="215"/>
      <c r="W38" s="215"/>
      <c r="X38" s="215"/>
      <c r="Y38" s="215"/>
      <c r="Z38" s="215"/>
    </row>
    <row r="39">
      <c r="A39" s="273">
        <v>1942.0</v>
      </c>
      <c r="B39" s="274">
        <v>55.4400984215</v>
      </c>
      <c r="C39" s="274">
        <v>61.0809996719</v>
      </c>
      <c r="D39" s="274">
        <v>58.7385716551</v>
      </c>
      <c r="E39" s="274">
        <v>54.6355858802</v>
      </c>
      <c r="F39" s="274">
        <v>45.8178519095</v>
      </c>
      <c r="G39" s="274">
        <v>37.4148822635</v>
      </c>
      <c r="H39" s="274">
        <v>29.015223153</v>
      </c>
      <c r="I39" s="274">
        <v>25.1233523434</v>
      </c>
      <c r="J39" s="274">
        <v>21.427444249</v>
      </c>
      <c r="K39" s="274">
        <v>17.9989190849</v>
      </c>
      <c r="L39" s="274">
        <v>14.7439060717</v>
      </c>
      <c r="M39" s="274">
        <v>11.7559665264</v>
      </c>
      <c r="N39" s="274">
        <v>9.0394531274</v>
      </c>
      <c r="O39" s="274">
        <v>6.7181795113</v>
      </c>
      <c r="P39" s="274">
        <v>4.9173110932</v>
      </c>
      <c r="Q39" s="275">
        <v>3.6273534733</v>
      </c>
      <c r="R39" s="215"/>
      <c r="S39" s="215"/>
      <c r="T39" s="215"/>
      <c r="U39" s="215"/>
      <c r="V39" s="215"/>
      <c r="W39" s="215"/>
      <c r="X39" s="215"/>
      <c r="Y39" s="215"/>
      <c r="Z39" s="215"/>
    </row>
    <row r="40">
      <c r="A40" s="273">
        <v>1943.0</v>
      </c>
      <c r="B40" s="274">
        <v>56.0990334091</v>
      </c>
      <c r="C40" s="274">
        <v>62.2014095969</v>
      </c>
      <c r="D40" s="274">
        <v>59.8374989256</v>
      </c>
      <c r="E40" s="274">
        <v>55.7357323455</v>
      </c>
      <c r="F40" s="274">
        <v>46.9776276557</v>
      </c>
      <c r="G40" s="274">
        <v>38.4864164644</v>
      </c>
      <c r="H40" s="274">
        <v>29.8994828782</v>
      </c>
      <c r="I40" s="274">
        <v>25.8308638245</v>
      </c>
      <c r="J40" s="274">
        <v>21.9673533319</v>
      </c>
      <c r="K40" s="274">
        <v>18.3943832297</v>
      </c>
      <c r="L40" s="274">
        <v>15.0788870275</v>
      </c>
      <c r="M40" s="274">
        <v>12.0496623088</v>
      </c>
      <c r="N40" s="274">
        <v>9.3102580831</v>
      </c>
      <c r="O40" s="274">
        <v>6.9220386529</v>
      </c>
      <c r="P40" s="274">
        <v>5.001073454</v>
      </c>
      <c r="Q40" s="275">
        <v>3.6007903589</v>
      </c>
      <c r="R40" s="215"/>
      <c r="S40" s="215"/>
      <c r="T40" s="215"/>
      <c r="U40" s="215"/>
      <c r="V40" s="215"/>
      <c r="W40" s="215"/>
      <c r="X40" s="215"/>
      <c r="Y40" s="215"/>
      <c r="Z40" s="215"/>
    </row>
    <row r="41">
      <c r="A41" s="273">
        <v>1944.0</v>
      </c>
      <c r="B41" s="274">
        <v>56.6474049947</v>
      </c>
      <c r="C41" s="274">
        <v>62.5739248419</v>
      </c>
      <c r="D41" s="274">
        <v>59.7991122225</v>
      </c>
      <c r="E41" s="274">
        <v>55.3616787118</v>
      </c>
      <c r="F41" s="274">
        <v>46.6031683739</v>
      </c>
      <c r="G41" s="274">
        <v>38.2806706785</v>
      </c>
      <c r="H41" s="274">
        <v>29.6730481133</v>
      </c>
      <c r="I41" s="274">
        <v>25.588316204</v>
      </c>
      <c r="J41" s="274">
        <v>21.7521702498</v>
      </c>
      <c r="K41" s="274">
        <v>18.2058301275</v>
      </c>
      <c r="L41" s="274">
        <v>14.8805790565</v>
      </c>
      <c r="M41" s="274">
        <v>11.8270316949</v>
      </c>
      <c r="N41" s="274">
        <v>9.0977807947</v>
      </c>
      <c r="O41" s="274">
        <v>6.7241540185</v>
      </c>
      <c r="P41" s="274">
        <v>4.8125573003</v>
      </c>
      <c r="Q41" s="275">
        <v>3.4033033361</v>
      </c>
      <c r="R41" s="215"/>
      <c r="S41" s="215"/>
      <c r="T41" s="215"/>
      <c r="U41" s="215"/>
      <c r="V41" s="215"/>
      <c r="W41" s="215"/>
      <c r="X41" s="215"/>
      <c r="Y41" s="215"/>
      <c r="Z41" s="215"/>
    </row>
    <row r="42">
      <c r="A42" s="273">
        <v>1945.0</v>
      </c>
      <c r="B42" s="274">
        <v>50.4321848694</v>
      </c>
      <c r="C42" s="274">
        <v>56.708069368</v>
      </c>
      <c r="D42" s="274">
        <v>53.933614442</v>
      </c>
      <c r="E42" s="274">
        <v>49.7329029091</v>
      </c>
      <c r="F42" s="274">
        <v>41.9328274378</v>
      </c>
      <c r="G42" s="274">
        <v>35.0729749577</v>
      </c>
      <c r="H42" s="274">
        <v>27.7234565598</v>
      </c>
      <c r="I42" s="274">
        <v>24.067598842</v>
      </c>
      <c r="J42" s="274">
        <v>20.6296209334</v>
      </c>
      <c r="K42" s="274">
        <v>17.3700712464</v>
      </c>
      <c r="L42" s="274">
        <v>14.2978113251</v>
      </c>
      <c r="M42" s="274">
        <v>11.4763745211</v>
      </c>
      <c r="N42" s="274">
        <v>8.8758070625</v>
      </c>
      <c r="O42" s="274">
        <v>6.6384840987</v>
      </c>
      <c r="P42" s="274">
        <v>4.7839810968</v>
      </c>
      <c r="Q42" s="275">
        <v>3.4876653377</v>
      </c>
      <c r="R42" s="215"/>
      <c r="S42" s="215"/>
      <c r="T42" s="215"/>
      <c r="U42" s="215"/>
      <c r="V42" s="215"/>
      <c r="W42" s="215"/>
      <c r="X42" s="215"/>
      <c r="Y42" s="215"/>
      <c r="Z42" s="215"/>
    </row>
    <row r="43">
      <c r="A43" s="273">
        <v>1946.0</v>
      </c>
      <c r="B43" s="274">
        <v>57.9273753954</v>
      </c>
      <c r="C43" s="274">
        <v>63.4670098717</v>
      </c>
      <c r="D43" s="274">
        <v>60.5544572844</v>
      </c>
      <c r="E43" s="274">
        <v>56.0153017477</v>
      </c>
      <c r="F43" s="274">
        <v>47.0247554517</v>
      </c>
      <c r="G43" s="274">
        <v>38.6826701851</v>
      </c>
      <c r="H43" s="274">
        <v>30.0258342017</v>
      </c>
      <c r="I43" s="274">
        <v>25.8165158973</v>
      </c>
      <c r="J43" s="274">
        <v>21.8802058003</v>
      </c>
      <c r="K43" s="274">
        <v>18.2420330986</v>
      </c>
      <c r="L43" s="274">
        <v>14.922972369</v>
      </c>
      <c r="M43" s="274">
        <v>11.9045796651</v>
      </c>
      <c r="N43" s="274">
        <v>9.2113553133</v>
      </c>
      <c r="O43" s="274">
        <v>6.9291102795</v>
      </c>
      <c r="P43" s="274">
        <v>5.0967823978</v>
      </c>
      <c r="Q43" s="275">
        <v>3.701668508</v>
      </c>
      <c r="R43" s="215"/>
      <c r="S43" s="215"/>
      <c r="T43" s="215"/>
      <c r="U43" s="215"/>
      <c r="V43" s="215"/>
      <c r="W43" s="215"/>
      <c r="X43" s="215"/>
      <c r="Y43" s="215"/>
      <c r="Z43" s="215"/>
    </row>
    <row r="44">
      <c r="A44" s="273">
        <v>1947.0</v>
      </c>
      <c r="B44" s="274">
        <v>60.2158916652</v>
      </c>
      <c r="C44" s="274">
        <v>64.8625826866</v>
      </c>
      <c r="D44" s="274">
        <v>61.6965857392</v>
      </c>
      <c r="E44" s="274">
        <v>57.0502058634</v>
      </c>
      <c r="F44" s="274">
        <v>47.8250050536</v>
      </c>
      <c r="G44" s="274">
        <v>39.1468655573</v>
      </c>
      <c r="H44" s="274">
        <v>30.3409498431</v>
      </c>
      <c r="I44" s="274">
        <v>26.0992631776</v>
      </c>
      <c r="J44" s="274">
        <v>22.0848762653</v>
      </c>
      <c r="K44" s="274">
        <v>18.344559729</v>
      </c>
      <c r="L44" s="274">
        <v>14.9368286255</v>
      </c>
      <c r="M44" s="274">
        <v>11.8884549214</v>
      </c>
      <c r="N44" s="274">
        <v>9.1696607787</v>
      </c>
      <c r="O44" s="274">
        <v>6.796992193</v>
      </c>
      <c r="P44" s="274">
        <v>4.9040421275</v>
      </c>
      <c r="Q44" s="275">
        <v>3.5082143922</v>
      </c>
      <c r="R44" s="215"/>
      <c r="S44" s="215"/>
      <c r="T44" s="215"/>
      <c r="U44" s="215"/>
      <c r="V44" s="215"/>
      <c r="W44" s="215"/>
      <c r="X44" s="215"/>
      <c r="Y44" s="215"/>
      <c r="Z44" s="215"/>
    </row>
    <row r="45">
      <c r="A45" s="273">
        <v>1948.0</v>
      </c>
      <c r="B45" s="274">
        <v>61.5565857255</v>
      </c>
      <c r="C45" s="274">
        <v>65.5954218009</v>
      </c>
      <c r="D45" s="274">
        <v>62.3361869482</v>
      </c>
      <c r="E45" s="274">
        <v>57.7087969612</v>
      </c>
      <c r="F45" s="274">
        <v>48.470869663</v>
      </c>
      <c r="G45" s="274">
        <v>39.6728928074</v>
      </c>
      <c r="H45" s="274">
        <v>30.759564323</v>
      </c>
      <c r="I45" s="274">
        <v>26.4668816579</v>
      </c>
      <c r="J45" s="274">
        <v>22.4072235178</v>
      </c>
      <c r="K45" s="274">
        <v>18.6382893095</v>
      </c>
      <c r="L45" s="274">
        <v>15.1984445524</v>
      </c>
      <c r="M45" s="274">
        <v>12.1338823029</v>
      </c>
      <c r="N45" s="274">
        <v>9.4243272622</v>
      </c>
      <c r="O45" s="274">
        <v>7.0759358935</v>
      </c>
      <c r="P45" s="274">
        <v>5.1497360177</v>
      </c>
      <c r="Q45" s="275">
        <v>3.696616278</v>
      </c>
      <c r="R45" s="215"/>
      <c r="S45" s="215"/>
      <c r="T45" s="215"/>
      <c r="U45" s="215"/>
      <c r="V45" s="215"/>
      <c r="W45" s="215"/>
      <c r="X45" s="215"/>
      <c r="Y45" s="215"/>
      <c r="Z45" s="215"/>
    </row>
    <row r="46">
      <c r="A46" s="273">
        <v>1949.0</v>
      </c>
      <c r="B46" s="274">
        <v>61.3320089124</v>
      </c>
      <c r="C46" s="274">
        <v>65.1726708236</v>
      </c>
      <c r="D46" s="274">
        <v>61.9480251169</v>
      </c>
      <c r="E46" s="274">
        <v>57.2724766292</v>
      </c>
      <c r="F46" s="274">
        <v>48.0249813076</v>
      </c>
      <c r="G46" s="274">
        <v>39.2390974919</v>
      </c>
      <c r="H46" s="274">
        <v>30.3193307904</v>
      </c>
      <c r="I46" s="274">
        <v>26.0159929061</v>
      </c>
      <c r="J46" s="274">
        <v>21.9555912886</v>
      </c>
      <c r="K46" s="274">
        <v>18.1945052744</v>
      </c>
      <c r="L46" s="274">
        <v>14.8032688622</v>
      </c>
      <c r="M46" s="274">
        <v>11.7684719321</v>
      </c>
      <c r="N46" s="274">
        <v>9.1011004715</v>
      </c>
      <c r="O46" s="274">
        <v>6.9441980136</v>
      </c>
      <c r="P46" s="274">
        <v>5.1631249123</v>
      </c>
      <c r="Q46" s="275">
        <v>3.7974264761</v>
      </c>
      <c r="R46" s="215"/>
      <c r="S46" s="215"/>
      <c r="T46" s="215"/>
      <c r="U46" s="215"/>
      <c r="V46" s="215"/>
      <c r="W46" s="215"/>
      <c r="X46" s="215"/>
      <c r="Y46" s="215"/>
      <c r="Z46" s="215"/>
    </row>
    <row r="47">
      <c r="A47" s="273">
        <v>1950.0</v>
      </c>
      <c r="B47" s="274">
        <v>62.0097610138</v>
      </c>
      <c r="C47" s="274">
        <v>65.8325164876</v>
      </c>
      <c r="D47" s="274">
        <v>62.5296605287</v>
      </c>
      <c r="E47" s="274">
        <v>57.8020811754</v>
      </c>
      <c r="F47" s="274">
        <v>48.48767096</v>
      </c>
      <c r="G47" s="274">
        <v>39.5689720379</v>
      </c>
      <c r="H47" s="274">
        <v>30.6201173222</v>
      </c>
      <c r="I47" s="274">
        <v>26.2967268131</v>
      </c>
      <c r="J47" s="274">
        <v>22.1546957085</v>
      </c>
      <c r="K47" s="274">
        <v>18.3862741193</v>
      </c>
      <c r="L47" s="274">
        <v>14.9422845621</v>
      </c>
      <c r="M47" s="274">
        <v>11.9267313656</v>
      </c>
      <c r="N47" s="274">
        <v>9.2265059694</v>
      </c>
      <c r="O47" s="274">
        <v>7.02830013</v>
      </c>
      <c r="P47" s="274">
        <v>5.218241032</v>
      </c>
      <c r="Q47" s="275">
        <v>3.8193587383</v>
      </c>
      <c r="R47" s="215"/>
      <c r="S47" s="215"/>
      <c r="T47" s="215"/>
      <c r="U47" s="215"/>
      <c r="V47" s="215"/>
      <c r="W47" s="215"/>
      <c r="X47" s="215"/>
      <c r="Y47" s="215"/>
      <c r="Z47" s="215"/>
    </row>
    <row r="48">
      <c r="A48" s="273">
        <v>1951.0</v>
      </c>
      <c r="B48" s="274">
        <v>62.9193797104</v>
      </c>
      <c r="C48" s="274">
        <v>66.1153140432</v>
      </c>
      <c r="D48" s="274">
        <v>62.8121651295</v>
      </c>
      <c r="E48" s="274">
        <v>58.0743677511</v>
      </c>
      <c r="F48" s="274">
        <v>48.6741003771</v>
      </c>
      <c r="G48" s="274">
        <v>39.663644236</v>
      </c>
      <c r="H48" s="274">
        <v>30.6584551264</v>
      </c>
      <c r="I48" s="274">
        <v>26.2888594743</v>
      </c>
      <c r="J48" s="274">
        <v>22.1502509371</v>
      </c>
      <c r="K48" s="274">
        <v>18.3901306367</v>
      </c>
      <c r="L48" s="274">
        <v>14.9606940548</v>
      </c>
      <c r="M48" s="274">
        <v>11.9445460432</v>
      </c>
      <c r="N48" s="274">
        <v>9.2586808682</v>
      </c>
      <c r="O48" s="274">
        <v>6.9983727858</v>
      </c>
      <c r="P48" s="274">
        <v>5.2535944866</v>
      </c>
      <c r="Q48" s="275">
        <v>3.8780510116</v>
      </c>
      <c r="R48" s="215"/>
      <c r="S48" s="215"/>
      <c r="T48" s="215"/>
      <c r="U48" s="215"/>
      <c r="V48" s="215"/>
      <c r="W48" s="215"/>
      <c r="X48" s="215"/>
      <c r="Y48" s="215"/>
      <c r="Z48" s="215"/>
    </row>
    <row r="49">
      <c r="A49" s="273">
        <v>1952.0</v>
      </c>
      <c r="B49" s="274">
        <v>64.651809781</v>
      </c>
      <c r="C49" s="274">
        <v>67.0276748986</v>
      </c>
      <c r="D49" s="274">
        <v>63.5770821031</v>
      </c>
      <c r="E49" s="274">
        <v>58.8115153543</v>
      </c>
      <c r="F49" s="274">
        <v>49.3300022923</v>
      </c>
      <c r="G49" s="274">
        <v>40.2071635193</v>
      </c>
      <c r="H49" s="274">
        <v>31.1286338047</v>
      </c>
      <c r="I49" s="274">
        <v>26.706636045</v>
      </c>
      <c r="J49" s="274">
        <v>22.5341051028</v>
      </c>
      <c r="K49" s="274">
        <v>18.7214999814</v>
      </c>
      <c r="L49" s="274">
        <v>15.2683052445</v>
      </c>
      <c r="M49" s="274">
        <v>12.1611128881</v>
      </c>
      <c r="N49" s="274">
        <v>9.4484710776</v>
      </c>
      <c r="O49" s="274">
        <v>7.102054705</v>
      </c>
      <c r="P49" s="274">
        <v>5.4266491097</v>
      </c>
      <c r="Q49" s="275">
        <v>3.9596897987</v>
      </c>
      <c r="R49" s="215"/>
      <c r="S49" s="215"/>
      <c r="T49" s="215"/>
      <c r="U49" s="215"/>
      <c r="V49" s="215"/>
      <c r="W49" s="215"/>
      <c r="X49" s="215"/>
      <c r="Y49" s="215"/>
      <c r="Z49" s="215"/>
    </row>
    <row r="50">
      <c r="A50" s="273">
        <v>1953.0</v>
      </c>
      <c r="B50" s="274">
        <v>65.4257596695</v>
      </c>
      <c r="C50" s="274">
        <v>66.9287821797</v>
      </c>
      <c r="D50" s="274">
        <v>63.4747446428</v>
      </c>
      <c r="E50" s="274">
        <v>58.6910948945</v>
      </c>
      <c r="F50" s="274">
        <v>49.2450100237</v>
      </c>
      <c r="G50" s="274">
        <v>40.0705434897</v>
      </c>
      <c r="H50" s="274">
        <v>30.9229055586</v>
      </c>
      <c r="I50" s="274">
        <v>26.4836906232</v>
      </c>
      <c r="J50" s="274">
        <v>22.2554724971</v>
      </c>
      <c r="K50" s="274">
        <v>18.4151640131</v>
      </c>
      <c r="L50" s="274">
        <v>14.9341195485</v>
      </c>
      <c r="M50" s="274">
        <v>11.83521902</v>
      </c>
      <c r="N50" s="274">
        <v>9.175918658</v>
      </c>
      <c r="O50" s="274">
        <v>6.8634965112</v>
      </c>
      <c r="P50" s="274">
        <v>5.1349353364</v>
      </c>
      <c r="Q50" s="275">
        <v>3.8493142396</v>
      </c>
      <c r="R50" s="215"/>
      <c r="S50" s="215"/>
      <c r="T50" s="215"/>
      <c r="U50" s="215"/>
      <c r="V50" s="215"/>
      <c r="W50" s="215"/>
      <c r="X50" s="215"/>
      <c r="Y50" s="215"/>
      <c r="Z50" s="215"/>
    </row>
    <row r="51">
      <c r="A51" s="273">
        <v>1954.0</v>
      </c>
      <c r="B51" s="274">
        <v>65.7694477645</v>
      </c>
      <c r="C51" s="274">
        <v>67.0412127934</v>
      </c>
      <c r="D51" s="274">
        <v>63.5003022305</v>
      </c>
      <c r="E51" s="274">
        <v>58.6713548314</v>
      </c>
      <c r="F51" s="274">
        <v>49.1860122899</v>
      </c>
      <c r="G51" s="274">
        <v>39.9582902913</v>
      </c>
      <c r="H51" s="274">
        <v>30.7576256667</v>
      </c>
      <c r="I51" s="274">
        <v>26.2936014296</v>
      </c>
      <c r="J51" s="274">
        <v>22.0566180264</v>
      </c>
      <c r="K51" s="274">
        <v>18.1543108365</v>
      </c>
      <c r="L51" s="274">
        <v>14.7324411095</v>
      </c>
      <c r="M51" s="274">
        <v>11.6488968526</v>
      </c>
      <c r="N51" s="274">
        <v>9.0889352103</v>
      </c>
      <c r="O51" s="274">
        <v>6.8467656369</v>
      </c>
      <c r="P51" s="274">
        <v>5.205946558</v>
      </c>
      <c r="Q51" s="275">
        <v>4.0383148239</v>
      </c>
      <c r="R51" s="215"/>
      <c r="S51" s="215"/>
      <c r="T51" s="215"/>
      <c r="U51" s="215"/>
      <c r="V51" s="215"/>
      <c r="W51" s="215"/>
      <c r="X51" s="215"/>
      <c r="Y51" s="215"/>
      <c r="Z51" s="215"/>
    </row>
    <row r="52">
      <c r="A52" s="273">
        <v>1955.0</v>
      </c>
      <c r="B52" s="274">
        <v>66.6515150634</v>
      </c>
      <c r="C52" s="274">
        <v>67.8205151308</v>
      </c>
      <c r="D52" s="274">
        <v>64.2176939284</v>
      </c>
      <c r="E52" s="274">
        <v>59.425785667</v>
      </c>
      <c r="F52" s="274">
        <v>49.8900571359</v>
      </c>
      <c r="G52" s="274">
        <v>40.6474817846</v>
      </c>
      <c r="H52" s="274">
        <v>31.4123692234</v>
      </c>
      <c r="I52" s="274">
        <v>26.949957323</v>
      </c>
      <c r="J52" s="274">
        <v>22.7280841625</v>
      </c>
      <c r="K52" s="274">
        <v>18.8377212394</v>
      </c>
      <c r="L52" s="274">
        <v>15.4121229747</v>
      </c>
      <c r="M52" s="274">
        <v>12.349332704</v>
      </c>
      <c r="N52" s="274">
        <v>9.6859949571</v>
      </c>
      <c r="O52" s="274">
        <v>7.4218188047</v>
      </c>
      <c r="P52" s="274">
        <v>5.6341911033</v>
      </c>
      <c r="Q52" s="275">
        <v>4.41925867</v>
      </c>
      <c r="R52" s="215"/>
      <c r="S52" s="215"/>
      <c r="T52" s="215"/>
      <c r="U52" s="215"/>
      <c r="V52" s="215"/>
      <c r="W52" s="215"/>
      <c r="X52" s="215"/>
      <c r="Y52" s="215"/>
      <c r="Z52" s="215"/>
    </row>
    <row r="53">
      <c r="A53" s="273">
        <v>1956.0</v>
      </c>
      <c r="B53" s="274">
        <v>67.0540245075</v>
      </c>
      <c r="C53" s="274">
        <v>67.9935544769</v>
      </c>
      <c r="D53" s="274">
        <v>64.3580566067</v>
      </c>
      <c r="E53" s="274">
        <v>59.546834078</v>
      </c>
      <c r="F53" s="274">
        <v>50.0087396188</v>
      </c>
      <c r="G53" s="274">
        <v>40.7762048795</v>
      </c>
      <c r="H53" s="274">
        <v>31.5470824446</v>
      </c>
      <c r="I53" s="274">
        <v>27.0369049528</v>
      </c>
      <c r="J53" s="274">
        <v>22.7357755946</v>
      </c>
      <c r="K53" s="274">
        <v>18.8209598025</v>
      </c>
      <c r="L53" s="274">
        <v>15.3306457313</v>
      </c>
      <c r="M53" s="274">
        <v>12.2609886175</v>
      </c>
      <c r="N53" s="274">
        <v>9.5811016709</v>
      </c>
      <c r="O53" s="274">
        <v>7.3135985735</v>
      </c>
      <c r="P53" s="274">
        <v>5.5301997497</v>
      </c>
      <c r="Q53" s="275">
        <v>4.260069397</v>
      </c>
      <c r="R53" s="215"/>
      <c r="S53" s="215"/>
      <c r="T53" s="215"/>
      <c r="U53" s="215"/>
      <c r="V53" s="215"/>
      <c r="W53" s="215"/>
      <c r="X53" s="215"/>
      <c r="Y53" s="215"/>
      <c r="Z53" s="215"/>
    </row>
    <row r="54">
      <c r="A54" s="273">
        <v>1957.0</v>
      </c>
      <c r="B54" s="274">
        <v>66.6896151214</v>
      </c>
      <c r="C54" s="274">
        <v>67.5792519217</v>
      </c>
      <c r="D54" s="274">
        <v>63.9487836901</v>
      </c>
      <c r="E54" s="274">
        <v>59.1766507772</v>
      </c>
      <c r="F54" s="274">
        <v>49.7309018292</v>
      </c>
      <c r="G54" s="274">
        <v>40.5019083388</v>
      </c>
      <c r="H54" s="274">
        <v>31.2742256563</v>
      </c>
      <c r="I54" s="274">
        <v>26.7565664395</v>
      </c>
      <c r="J54" s="274">
        <v>22.458423227</v>
      </c>
      <c r="K54" s="274">
        <v>18.5115471366</v>
      </c>
      <c r="L54" s="274">
        <v>15.0505564064</v>
      </c>
      <c r="M54" s="274">
        <v>11.9910406406</v>
      </c>
      <c r="N54" s="274">
        <v>9.3473439904</v>
      </c>
      <c r="O54" s="274">
        <v>7.201128943</v>
      </c>
      <c r="P54" s="274">
        <v>5.4268021987</v>
      </c>
      <c r="Q54" s="275">
        <v>4.2180341113</v>
      </c>
      <c r="R54" s="215"/>
      <c r="S54" s="215"/>
      <c r="T54" s="215"/>
      <c r="U54" s="215"/>
      <c r="V54" s="215"/>
      <c r="W54" s="215"/>
      <c r="X54" s="215"/>
      <c r="Y54" s="215"/>
      <c r="Z54" s="215"/>
    </row>
    <row r="55">
      <c r="A55" s="273">
        <v>1958.0</v>
      </c>
      <c r="B55" s="274">
        <v>67.6195353527</v>
      </c>
      <c r="C55" s="274">
        <v>68.4565605414</v>
      </c>
      <c r="D55" s="274">
        <v>64.7935253378</v>
      </c>
      <c r="E55" s="274">
        <v>59.9664967294</v>
      </c>
      <c r="F55" s="274">
        <v>50.4375105298</v>
      </c>
      <c r="G55" s="274">
        <v>41.1686377515</v>
      </c>
      <c r="H55" s="274">
        <v>31.891946858</v>
      </c>
      <c r="I55" s="274">
        <v>27.3897363783</v>
      </c>
      <c r="J55" s="274">
        <v>23.04693197</v>
      </c>
      <c r="K55" s="274">
        <v>19.0487971521</v>
      </c>
      <c r="L55" s="274">
        <v>15.5049547185</v>
      </c>
      <c r="M55" s="274">
        <v>12.3710821143</v>
      </c>
      <c r="N55" s="274">
        <v>9.689159614</v>
      </c>
      <c r="O55" s="274">
        <v>7.4475719076</v>
      </c>
      <c r="P55" s="274">
        <v>5.5919698158</v>
      </c>
      <c r="Q55" s="275">
        <v>4.3892882601</v>
      </c>
      <c r="R55" s="215"/>
      <c r="S55" s="215"/>
      <c r="T55" s="215"/>
      <c r="U55" s="215"/>
      <c r="V55" s="215"/>
      <c r="W55" s="215"/>
      <c r="X55" s="215"/>
      <c r="Y55" s="215"/>
      <c r="Z55" s="215"/>
    </row>
    <row r="56">
      <c r="A56" s="273">
        <v>1959.0</v>
      </c>
      <c r="B56" s="274">
        <v>67.4954137646</v>
      </c>
      <c r="C56" s="274">
        <v>68.0613525547</v>
      </c>
      <c r="D56" s="274">
        <v>64.3907543798</v>
      </c>
      <c r="E56" s="274">
        <v>59.5611751597</v>
      </c>
      <c r="F56" s="274">
        <v>50.0361114932</v>
      </c>
      <c r="G56" s="274">
        <v>40.8228949154</v>
      </c>
      <c r="H56" s="274">
        <v>31.5555646732</v>
      </c>
      <c r="I56" s="274">
        <v>27.0346206836</v>
      </c>
      <c r="J56" s="274">
        <v>22.7069094015</v>
      </c>
      <c r="K56" s="274">
        <v>18.727133389</v>
      </c>
      <c r="L56" s="274">
        <v>15.1944308219</v>
      </c>
      <c r="M56" s="274">
        <v>12.1505432413</v>
      </c>
      <c r="N56" s="274">
        <v>9.52875818</v>
      </c>
      <c r="O56" s="274">
        <v>7.3603565803</v>
      </c>
      <c r="P56" s="274">
        <v>5.5440081825</v>
      </c>
      <c r="Q56" s="275">
        <v>4.2916803901</v>
      </c>
      <c r="R56" s="215"/>
      <c r="S56" s="215"/>
      <c r="T56" s="215"/>
      <c r="U56" s="215"/>
      <c r="V56" s="215"/>
      <c r="W56" s="215"/>
      <c r="X56" s="215"/>
      <c r="Y56" s="215"/>
      <c r="Z56" s="215"/>
    </row>
    <row r="57">
      <c r="A57" s="273">
        <v>1960.0</v>
      </c>
      <c r="B57" s="274">
        <v>67.9554302547</v>
      </c>
      <c r="C57" s="274">
        <v>68.5415387441</v>
      </c>
      <c r="D57" s="274">
        <v>64.8614667292</v>
      </c>
      <c r="E57" s="274">
        <v>60.0081392701</v>
      </c>
      <c r="F57" s="274">
        <v>50.4531601054</v>
      </c>
      <c r="G57" s="274">
        <v>41.2700322884</v>
      </c>
      <c r="H57" s="274">
        <v>32.0186830922</v>
      </c>
      <c r="I57" s="274">
        <v>27.5292889807</v>
      </c>
      <c r="J57" s="274">
        <v>23.2068430635</v>
      </c>
      <c r="K57" s="274">
        <v>19.2081564144</v>
      </c>
      <c r="L57" s="274">
        <v>15.636689892</v>
      </c>
      <c r="M57" s="274">
        <v>12.5938157204</v>
      </c>
      <c r="N57" s="274">
        <v>9.920784685</v>
      </c>
      <c r="O57" s="274">
        <v>7.6884920036</v>
      </c>
      <c r="P57" s="274">
        <v>5.8095853305</v>
      </c>
      <c r="Q57" s="275">
        <v>4.4317170937</v>
      </c>
      <c r="R57" s="215"/>
      <c r="S57" s="215"/>
      <c r="T57" s="215"/>
      <c r="U57" s="215"/>
      <c r="V57" s="215"/>
      <c r="W57" s="215"/>
      <c r="X57" s="215"/>
      <c r="Y57" s="215"/>
      <c r="Z57" s="215"/>
    </row>
    <row r="58">
      <c r="A58" s="273">
        <v>1961.0</v>
      </c>
      <c r="B58" s="274">
        <v>67.6526226132</v>
      </c>
      <c r="C58" s="274">
        <v>68.2100228926</v>
      </c>
      <c r="D58" s="274">
        <v>64.529643753</v>
      </c>
      <c r="E58" s="274">
        <v>59.7177689156</v>
      </c>
      <c r="F58" s="274">
        <v>50.17878528</v>
      </c>
      <c r="G58" s="274">
        <v>40.9045220488</v>
      </c>
      <c r="H58" s="274">
        <v>31.6555161714</v>
      </c>
      <c r="I58" s="274">
        <v>27.1588410852</v>
      </c>
      <c r="J58" s="274">
        <v>22.8198388164</v>
      </c>
      <c r="K58" s="274">
        <v>18.7609945808</v>
      </c>
      <c r="L58" s="274">
        <v>15.1375210747</v>
      </c>
      <c r="M58" s="274">
        <v>12.0404090201</v>
      </c>
      <c r="N58" s="274">
        <v>9.3800645055</v>
      </c>
      <c r="O58" s="274">
        <v>7.1074772945</v>
      </c>
      <c r="P58" s="274">
        <v>5.1878831518</v>
      </c>
      <c r="Q58" s="275">
        <v>3.7417499201</v>
      </c>
      <c r="R58" s="215"/>
      <c r="S58" s="215"/>
      <c r="T58" s="215"/>
      <c r="U58" s="215"/>
      <c r="V58" s="215"/>
      <c r="W58" s="215"/>
      <c r="X58" s="215"/>
      <c r="Y58" s="215"/>
      <c r="Z58" s="215"/>
    </row>
    <row r="59">
      <c r="A59" s="273">
        <v>1962.0</v>
      </c>
      <c r="B59" s="274">
        <v>66.9021346562</v>
      </c>
      <c r="C59" s="274">
        <v>67.5374513463</v>
      </c>
      <c r="D59" s="274">
        <v>63.8508984164</v>
      </c>
      <c r="E59" s="274">
        <v>59.0576291251</v>
      </c>
      <c r="F59" s="274">
        <v>49.4808783571</v>
      </c>
      <c r="G59" s="274">
        <v>40.2302489605</v>
      </c>
      <c r="H59" s="274">
        <v>30.9558750237</v>
      </c>
      <c r="I59" s="274">
        <v>26.4477886401</v>
      </c>
      <c r="J59" s="274">
        <v>22.1067912271</v>
      </c>
      <c r="K59" s="274">
        <v>18.0840941961</v>
      </c>
      <c r="L59" s="274">
        <v>14.5027476532</v>
      </c>
      <c r="M59" s="274">
        <v>11.4287332426</v>
      </c>
      <c r="N59" s="274">
        <v>8.7830260605</v>
      </c>
      <c r="O59" s="274">
        <v>6.562873937</v>
      </c>
      <c r="P59" s="274">
        <v>4.8124479584</v>
      </c>
      <c r="Q59" s="275">
        <v>3.4553294907</v>
      </c>
      <c r="R59" s="215"/>
      <c r="S59" s="215"/>
      <c r="T59" s="215"/>
      <c r="U59" s="215"/>
      <c r="V59" s="215"/>
      <c r="W59" s="215"/>
      <c r="X59" s="215"/>
      <c r="Y59" s="215"/>
      <c r="Z59" s="215"/>
    </row>
    <row r="60">
      <c r="A60" s="273">
        <v>1963.0</v>
      </c>
      <c r="B60" s="274">
        <v>67.317931182</v>
      </c>
      <c r="C60" s="274">
        <v>67.9196924652</v>
      </c>
      <c r="D60" s="274">
        <v>64.2252554434</v>
      </c>
      <c r="E60" s="274">
        <v>59.3787768276</v>
      </c>
      <c r="F60" s="274">
        <v>49.8313468193</v>
      </c>
      <c r="G60" s="274">
        <v>40.5937006675</v>
      </c>
      <c r="H60" s="274">
        <v>31.3619957107</v>
      </c>
      <c r="I60" s="274">
        <v>26.8770243925</v>
      </c>
      <c r="J60" s="274">
        <v>22.5552184798</v>
      </c>
      <c r="K60" s="274">
        <v>18.5220501987</v>
      </c>
      <c r="L60" s="274">
        <v>14.9243840953</v>
      </c>
      <c r="M60" s="274">
        <v>11.8610271208</v>
      </c>
      <c r="N60" s="274">
        <v>9.2440099712</v>
      </c>
      <c r="O60" s="274">
        <v>7.0305219127</v>
      </c>
      <c r="P60" s="274">
        <v>5.178838776</v>
      </c>
      <c r="Q60" s="275">
        <v>3.7515708981</v>
      </c>
      <c r="R60" s="215"/>
      <c r="S60" s="215"/>
      <c r="T60" s="215"/>
      <c r="U60" s="215"/>
      <c r="V60" s="215"/>
      <c r="W60" s="215"/>
      <c r="X60" s="215"/>
      <c r="Y60" s="215"/>
      <c r="Z60" s="215"/>
    </row>
    <row r="61">
      <c r="A61" s="273">
        <v>1964.0</v>
      </c>
      <c r="B61" s="274">
        <v>67.5106037342</v>
      </c>
      <c r="C61" s="274">
        <v>68.033405767</v>
      </c>
      <c r="D61" s="274">
        <v>64.3158192587</v>
      </c>
      <c r="E61" s="274">
        <v>59.4820697267</v>
      </c>
      <c r="F61" s="274">
        <v>49.8897079524</v>
      </c>
      <c r="G61" s="274">
        <v>40.626633029</v>
      </c>
      <c r="H61" s="274">
        <v>31.3722166418</v>
      </c>
      <c r="I61" s="274">
        <v>26.9014711067</v>
      </c>
      <c r="J61" s="274">
        <v>22.5680035997</v>
      </c>
      <c r="K61" s="274">
        <v>18.4894310076</v>
      </c>
      <c r="L61" s="274">
        <v>14.8713755959</v>
      </c>
      <c r="M61" s="274">
        <v>11.7901157333</v>
      </c>
      <c r="N61" s="274">
        <v>9.2191554363</v>
      </c>
      <c r="O61" s="274">
        <v>7.0398850118</v>
      </c>
      <c r="P61" s="274">
        <v>5.2330136153</v>
      </c>
      <c r="Q61" s="275">
        <v>3.8865325014</v>
      </c>
      <c r="R61" s="215"/>
      <c r="S61" s="215"/>
      <c r="T61" s="215"/>
      <c r="U61" s="215"/>
      <c r="V61" s="215"/>
      <c r="W61" s="215"/>
      <c r="X61" s="215"/>
      <c r="Y61" s="215"/>
      <c r="Z61" s="215"/>
    </row>
    <row r="62">
      <c r="A62" s="273">
        <v>1965.0</v>
      </c>
      <c r="B62" s="274">
        <v>67.1588036203</v>
      </c>
      <c r="C62" s="274">
        <v>67.9698073023</v>
      </c>
      <c r="D62" s="274">
        <v>64.2572985215</v>
      </c>
      <c r="E62" s="274">
        <v>59.4160302739</v>
      </c>
      <c r="F62" s="274">
        <v>49.8408257128</v>
      </c>
      <c r="G62" s="274">
        <v>40.550945709</v>
      </c>
      <c r="H62" s="274">
        <v>31.2945656375</v>
      </c>
      <c r="I62" s="274">
        <v>26.8374605366</v>
      </c>
      <c r="J62" s="274">
        <v>22.5407594183</v>
      </c>
      <c r="K62" s="274">
        <v>18.5179749143</v>
      </c>
      <c r="L62" s="274">
        <v>14.8923394889</v>
      </c>
      <c r="M62" s="274">
        <v>11.7759017915</v>
      </c>
      <c r="N62" s="274">
        <v>9.2157934427</v>
      </c>
      <c r="O62" s="274">
        <v>7.0366181418</v>
      </c>
      <c r="P62" s="274">
        <v>5.1927376456</v>
      </c>
      <c r="Q62" s="275">
        <v>3.7604580349</v>
      </c>
      <c r="R62" s="215"/>
      <c r="S62" s="215"/>
      <c r="T62" s="215"/>
      <c r="U62" s="215"/>
      <c r="V62" s="215"/>
      <c r="W62" s="215"/>
      <c r="X62" s="215"/>
      <c r="Y62" s="215"/>
      <c r="Z62" s="215"/>
    </row>
    <row r="63">
      <c r="A63" s="273">
        <v>1966.0</v>
      </c>
      <c r="B63" s="274">
        <v>67.2598841184</v>
      </c>
      <c r="C63" s="274">
        <v>67.9561846916</v>
      </c>
      <c r="D63" s="274">
        <v>64.2465729943</v>
      </c>
      <c r="E63" s="274">
        <v>59.40978779</v>
      </c>
      <c r="F63" s="274">
        <v>49.8510002473</v>
      </c>
      <c r="G63" s="274">
        <v>40.5721453073</v>
      </c>
      <c r="H63" s="274">
        <v>31.3326196283</v>
      </c>
      <c r="I63" s="274">
        <v>26.8729372099</v>
      </c>
      <c r="J63" s="274">
        <v>22.5777358204</v>
      </c>
      <c r="K63" s="274">
        <v>18.5358372843</v>
      </c>
      <c r="L63" s="274">
        <v>14.8711595529</v>
      </c>
      <c r="M63" s="274">
        <v>11.7693961192</v>
      </c>
      <c r="N63" s="274">
        <v>9.1954451491</v>
      </c>
      <c r="O63" s="274">
        <v>7.0486254073</v>
      </c>
      <c r="P63" s="274">
        <v>5.2933039469</v>
      </c>
      <c r="Q63" s="275">
        <v>3.9418832566</v>
      </c>
      <c r="R63" s="215"/>
      <c r="S63" s="215"/>
      <c r="T63" s="215"/>
      <c r="U63" s="215"/>
      <c r="V63" s="215"/>
      <c r="W63" s="215"/>
      <c r="X63" s="215"/>
      <c r="Y63" s="215"/>
      <c r="Z63" s="215"/>
    </row>
    <row r="64">
      <c r="A64" s="273">
        <v>1967.0</v>
      </c>
      <c r="B64" s="274">
        <v>67.1349376154</v>
      </c>
      <c r="C64" s="274">
        <v>67.765725957</v>
      </c>
      <c r="D64" s="274">
        <v>64.0605395</v>
      </c>
      <c r="E64" s="274">
        <v>59.1940686865</v>
      </c>
      <c r="F64" s="274">
        <v>49.607597051</v>
      </c>
      <c r="G64" s="274">
        <v>40.3402232671</v>
      </c>
      <c r="H64" s="274">
        <v>31.1142417796</v>
      </c>
      <c r="I64" s="274">
        <v>26.6712824971</v>
      </c>
      <c r="J64" s="274">
        <v>22.4071687916</v>
      </c>
      <c r="K64" s="274">
        <v>18.4015919128</v>
      </c>
      <c r="L64" s="274">
        <v>14.7677769299</v>
      </c>
      <c r="M64" s="274">
        <v>11.6724323773</v>
      </c>
      <c r="N64" s="274">
        <v>9.1296819937</v>
      </c>
      <c r="O64" s="274">
        <v>6.9830293977</v>
      </c>
      <c r="P64" s="274">
        <v>5.1934270935</v>
      </c>
      <c r="Q64" s="275">
        <v>3.8332757964</v>
      </c>
      <c r="R64" s="215"/>
      <c r="S64" s="215"/>
      <c r="T64" s="215"/>
      <c r="U64" s="215"/>
      <c r="V64" s="215"/>
      <c r="W64" s="215"/>
      <c r="X64" s="215"/>
      <c r="Y64" s="215"/>
      <c r="Z64" s="215"/>
    </row>
    <row r="65">
      <c r="A65" s="273">
        <v>1968.0</v>
      </c>
      <c r="B65" s="274">
        <v>66.5761395276</v>
      </c>
      <c r="C65" s="274">
        <v>67.2528159072</v>
      </c>
      <c r="D65" s="274">
        <v>63.4863736691</v>
      </c>
      <c r="E65" s="274">
        <v>58.6780061896</v>
      </c>
      <c r="F65" s="274">
        <v>49.1393797808</v>
      </c>
      <c r="G65" s="274">
        <v>39.9724643126</v>
      </c>
      <c r="H65" s="274">
        <v>30.7789712986</v>
      </c>
      <c r="I65" s="274">
        <v>26.3550305195</v>
      </c>
      <c r="J65" s="274">
        <v>22.1214075445</v>
      </c>
      <c r="K65" s="274">
        <v>18.101989956</v>
      </c>
      <c r="L65" s="274">
        <v>14.5114987013</v>
      </c>
      <c r="M65" s="274">
        <v>11.4556244582</v>
      </c>
      <c r="N65" s="274">
        <v>8.9037336865</v>
      </c>
      <c r="O65" s="274">
        <v>6.7687325243</v>
      </c>
      <c r="P65" s="274">
        <v>5.0171373579</v>
      </c>
      <c r="Q65" s="275">
        <v>3.7292611268</v>
      </c>
      <c r="R65" s="215"/>
      <c r="S65" s="215"/>
      <c r="T65" s="215"/>
      <c r="U65" s="215"/>
      <c r="V65" s="215"/>
      <c r="W65" s="215"/>
      <c r="X65" s="215"/>
      <c r="Y65" s="215"/>
      <c r="Z65" s="215"/>
    </row>
    <row r="66">
      <c r="A66" s="273">
        <v>1969.0</v>
      </c>
      <c r="B66" s="274">
        <v>65.9553908971</v>
      </c>
      <c r="C66" s="274">
        <v>66.6468412746</v>
      </c>
      <c r="D66" s="274">
        <v>62.9089998998</v>
      </c>
      <c r="E66" s="274">
        <v>58.0629339513</v>
      </c>
      <c r="F66" s="274">
        <v>48.5773749398</v>
      </c>
      <c r="G66" s="274">
        <v>39.3891747342</v>
      </c>
      <c r="H66" s="274">
        <v>30.2110365305</v>
      </c>
      <c r="I66" s="274">
        <v>25.7998375747</v>
      </c>
      <c r="J66" s="274">
        <v>21.631921319900002</v>
      </c>
      <c r="K66" s="274">
        <v>17.6866763381</v>
      </c>
      <c r="L66" s="274">
        <v>14.1083358172</v>
      </c>
      <c r="M66" s="274">
        <v>11.0813479783</v>
      </c>
      <c r="N66" s="274">
        <v>8.6403164328</v>
      </c>
      <c r="O66" s="274">
        <v>6.7031909611</v>
      </c>
      <c r="P66" s="274">
        <v>5.1238398751</v>
      </c>
      <c r="Q66" s="275">
        <v>3.8738166272</v>
      </c>
      <c r="R66" s="215"/>
      <c r="S66" s="215"/>
      <c r="T66" s="215"/>
      <c r="U66" s="215"/>
      <c r="V66" s="215"/>
      <c r="W66" s="215"/>
      <c r="X66" s="215"/>
      <c r="Y66" s="215"/>
      <c r="Z66" s="215"/>
    </row>
    <row r="67">
      <c r="A67" s="273">
        <v>1970.0</v>
      </c>
      <c r="B67" s="274">
        <v>66.0633099033</v>
      </c>
      <c r="C67" s="274">
        <v>66.6412507018</v>
      </c>
      <c r="D67" s="274">
        <v>62.8763707954</v>
      </c>
      <c r="E67" s="274">
        <v>58.024004261</v>
      </c>
      <c r="F67" s="274">
        <v>48.4686358729</v>
      </c>
      <c r="G67" s="274">
        <v>39.244176927</v>
      </c>
      <c r="H67" s="274">
        <v>30.0989120501</v>
      </c>
      <c r="I67" s="274">
        <v>25.6837968487</v>
      </c>
      <c r="J67" s="274">
        <v>21.5250724083</v>
      </c>
      <c r="K67" s="274">
        <v>17.6519738606</v>
      </c>
      <c r="L67" s="274">
        <v>14.0971058487</v>
      </c>
      <c r="M67" s="274">
        <v>11.0476233541</v>
      </c>
      <c r="N67" s="274">
        <v>8.5724987107</v>
      </c>
      <c r="O67" s="274">
        <v>6.5839066348</v>
      </c>
      <c r="P67" s="274">
        <v>4.9747610444</v>
      </c>
      <c r="Q67" s="275">
        <v>3.7162802491</v>
      </c>
      <c r="R67" s="215"/>
      <c r="S67" s="215"/>
      <c r="T67" s="215"/>
      <c r="U67" s="215"/>
      <c r="V67" s="215"/>
      <c r="W67" s="215"/>
      <c r="X67" s="215"/>
      <c r="Y67" s="215"/>
      <c r="Z67" s="215"/>
    </row>
    <row r="68">
      <c r="A68" s="273">
        <v>1971.0</v>
      </c>
      <c r="B68" s="274">
        <v>66.1688753707</v>
      </c>
      <c r="C68" s="274">
        <v>66.7956643751</v>
      </c>
      <c r="D68" s="274">
        <v>63.0426616355</v>
      </c>
      <c r="E68" s="274">
        <v>58.1857193169</v>
      </c>
      <c r="F68" s="274">
        <v>48.6345944489</v>
      </c>
      <c r="G68" s="274">
        <v>39.353684513</v>
      </c>
      <c r="H68" s="274">
        <v>30.1867709183</v>
      </c>
      <c r="I68" s="274">
        <v>25.7999018696</v>
      </c>
      <c r="J68" s="274">
        <v>21.6563556729</v>
      </c>
      <c r="K68" s="274">
        <v>17.7595747673</v>
      </c>
      <c r="L68" s="274">
        <v>14.1683976833</v>
      </c>
      <c r="M68" s="274">
        <v>11.0715949315</v>
      </c>
      <c r="N68" s="274">
        <v>8.5483115236</v>
      </c>
      <c r="O68" s="274">
        <v>6.5577719659</v>
      </c>
      <c r="P68" s="274">
        <v>4.9185672898</v>
      </c>
      <c r="Q68" s="275">
        <v>3.631878045</v>
      </c>
      <c r="R68" s="215"/>
      <c r="S68" s="215"/>
      <c r="T68" s="215"/>
      <c r="U68" s="215"/>
      <c r="V68" s="215"/>
      <c r="W68" s="215"/>
      <c r="X68" s="215"/>
      <c r="Y68" s="215"/>
      <c r="Z68" s="215"/>
    </row>
    <row r="69">
      <c r="A69" s="273">
        <v>1972.0</v>
      </c>
      <c r="B69" s="274">
        <v>66.8434516585</v>
      </c>
      <c r="C69" s="274">
        <v>67.389046876</v>
      </c>
      <c r="D69" s="274">
        <v>63.6028784018</v>
      </c>
      <c r="E69" s="274">
        <v>58.7427828707</v>
      </c>
      <c r="F69" s="274">
        <v>49.1615619211</v>
      </c>
      <c r="G69" s="274">
        <v>39.86574679</v>
      </c>
      <c r="H69" s="274">
        <v>30.6589027779</v>
      </c>
      <c r="I69" s="274">
        <v>26.2427738459</v>
      </c>
      <c r="J69" s="274">
        <v>22.0420031623</v>
      </c>
      <c r="K69" s="274">
        <v>18.1535005816</v>
      </c>
      <c r="L69" s="274">
        <v>14.5703377346</v>
      </c>
      <c r="M69" s="274">
        <v>11.4495346581</v>
      </c>
      <c r="N69" s="274">
        <v>8.8694062197</v>
      </c>
      <c r="O69" s="274">
        <v>6.7496235228</v>
      </c>
      <c r="P69" s="274">
        <v>5.0432859338</v>
      </c>
      <c r="Q69" s="275">
        <v>3.7541707893</v>
      </c>
      <c r="R69" s="215"/>
      <c r="S69" s="215"/>
      <c r="T69" s="215"/>
      <c r="U69" s="215"/>
      <c r="V69" s="215"/>
      <c r="W69" s="215"/>
      <c r="X69" s="215"/>
      <c r="Y69" s="215"/>
      <c r="Z69" s="215"/>
    </row>
    <row r="70">
      <c r="A70" s="273">
        <v>1973.0</v>
      </c>
      <c r="B70" s="274">
        <v>66.5408010452</v>
      </c>
      <c r="C70" s="274">
        <v>67.1878986296</v>
      </c>
      <c r="D70" s="274">
        <v>63.3947527164</v>
      </c>
      <c r="E70" s="274">
        <v>58.5474259157</v>
      </c>
      <c r="F70" s="274">
        <v>48.9702594997</v>
      </c>
      <c r="G70" s="274">
        <v>39.6455702043</v>
      </c>
      <c r="H70" s="274">
        <v>30.3817387125</v>
      </c>
      <c r="I70" s="274">
        <v>25.9685208918</v>
      </c>
      <c r="J70" s="274">
        <v>21.7516544572</v>
      </c>
      <c r="K70" s="274">
        <v>17.8680339191</v>
      </c>
      <c r="L70" s="274">
        <v>14.3118498086</v>
      </c>
      <c r="M70" s="274">
        <v>11.1697182169</v>
      </c>
      <c r="N70" s="274">
        <v>8.5917153132</v>
      </c>
      <c r="O70" s="274">
        <v>6.5005553192</v>
      </c>
      <c r="P70" s="274">
        <v>4.857432051</v>
      </c>
      <c r="Q70" s="275">
        <v>3.5600425675</v>
      </c>
      <c r="R70" s="215"/>
      <c r="S70" s="215"/>
      <c r="T70" s="215"/>
      <c r="U70" s="215"/>
      <c r="V70" s="215"/>
      <c r="W70" s="215"/>
      <c r="X70" s="215"/>
      <c r="Y70" s="215"/>
      <c r="Z70" s="215"/>
    </row>
    <row r="71">
      <c r="A71" s="273">
        <v>1974.0</v>
      </c>
      <c r="B71" s="274">
        <v>66.7744914945</v>
      </c>
      <c r="C71" s="274">
        <v>67.2942818864</v>
      </c>
      <c r="D71" s="274">
        <v>63.4774366366</v>
      </c>
      <c r="E71" s="274">
        <v>58.6301421916</v>
      </c>
      <c r="F71" s="274">
        <v>49.0113049577</v>
      </c>
      <c r="G71" s="274">
        <v>39.6305757717</v>
      </c>
      <c r="H71" s="274">
        <v>30.3318734871</v>
      </c>
      <c r="I71" s="274">
        <v>25.9020838309</v>
      </c>
      <c r="J71" s="274">
        <v>21.7277313741</v>
      </c>
      <c r="K71" s="274">
        <v>17.8744488629</v>
      </c>
      <c r="L71" s="274">
        <v>14.2985533272</v>
      </c>
      <c r="M71" s="274">
        <v>11.1557881007</v>
      </c>
      <c r="N71" s="274">
        <v>8.5454228498</v>
      </c>
      <c r="O71" s="274">
        <v>6.4489596734</v>
      </c>
      <c r="P71" s="274">
        <v>4.8331284814</v>
      </c>
      <c r="Q71" s="275">
        <v>3.5412592723</v>
      </c>
      <c r="R71" s="215"/>
      <c r="S71" s="215"/>
      <c r="T71" s="215"/>
      <c r="U71" s="215"/>
      <c r="V71" s="215"/>
      <c r="W71" s="215"/>
      <c r="X71" s="215"/>
      <c r="Y71" s="215"/>
      <c r="Z71" s="215"/>
    </row>
    <row r="72">
      <c r="A72" s="273">
        <v>1975.0</v>
      </c>
      <c r="B72" s="274">
        <v>67.0390459537</v>
      </c>
      <c r="C72" s="274">
        <v>67.5241343526</v>
      </c>
      <c r="D72" s="274">
        <v>63.7046101405</v>
      </c>
      <c r="E72" s="274">
        <v>58.8510762774</v>
      </c>
      <c r="F72" s="274">
        <v>49.2242538108</v>
      </c>
      <c r="G72" s="274">
        <v>39.8420005581</v>
      </c>
      <c r="H72" s="274">
        <v>30.6031215786</v>
      </c>
      <c r="I72" s="274">
        <v>26.1855131408</v>
      </c>
      <c r="J72" s="274">
        <v>21.9673506741</v>
      </c>
      <c r="K72" s="274">
        <v>18.0889280787</v>
      </c>
      <c r="L72" s="274">
        <v>14.5463715536</v>
      </c>
      <c r="M72" s="274">
        <v>11.3867304511</v>
      </c>
      <c r="N72" s="274">
        <v>8.7335823713</v>
      </c>
      <c r="O72" s="274">
        <v>6.5857984937</v>
      </c>
      <c r="P72" s="274">
        <v>4.8718177061</v>
      </c>
      <c r="Q72" s="275">
        <v>3.6036680647</v>
      </c>
      <c r="R72" s="215"/>
      <c r="S72" s="215"/>
      <c r="T72" s="215"/>
      <c r="U72" s="215"/>
      <c r="V72" s="215"/>
      <c r="W72" s="215"/>
      <c r="X72" s="215"/>
      <c r="Y72" s="215"/>
      <c r="Z72" s="215"/>
    </row>
    <row r="73">
      <c r="A73" s="273">
        <v>1976.0</v>
      </c>
      <c r="B73" s="274">
        <v>67.0844096686</v>
      </c>
      <c r="C73" s="274">
        <v>67.5720747045</v>
      </c>
      <c r="D73" s="274">
        <v>63.7487363533</v>
      </c>
      <c r="E73" s="274">
        <v>58.8832136733</v>
      </c>
      <c r="F73" s="274">
        <v>49.2394270851</v>
      </c>
      <c r="G73" s="274">
        <v>39.8870035038</v>
      </c>
      <c r="H73" s="274">
        <v>30.5970521464</v>
      </c>
      <c r="I73" s="274">
        <v>26.1613169788</v>
      </c>
      <c r="J73" s="274">
        <v>21.9643086276</v>
      </c>
      <c r="K73" s="274">
        <v>18.1048691485</v>
      </c>
      <c r="L73" s="274">
        <v>14.5769542917</v>
      </c>
      <c r="M73" s="274">
        <v>11.3723554375</v>
      </c>
      <c r="N73" s="274">
        <v>8.6862819704</v>
      </c>
      <c r="O73" s="274">
        <v>6.556964982</v>
      </c>
      <c r="P73" s="274">
        <v>4.8577996012</v>
      </c>
      <c r="Q73" s="275">
        <v>3.5761595736</v>
      </c>
      <c r="R73" s="215"/>
      <c r="S73" s="215"/>
      <c r="T73" s="215"/>
      <c r="U73" s="215"/>
      <c r="V73" s="215"/>
      <c r="W73" s="215"/>
      <c r="X73" s="215"/>
      <c r="Y73" s="215"/>
      <c r="Z73" s="215"/>
    </row>
    <row r="74">
      <c r="A74" s="273">
        <v>1977.0</v>
      </c>
      <c r="B74" s="274">
        <v>67.1564855619</v>
      </c>
      <c r="C74" s="274">
        <v>67.6428696815</v>
      </c>
      <c r="D74" s="274">
        <v>63.8087676293</v>
      </c>
      <c r="E74" s="274">
        <v>58.9314696019</v>
      </c>
      <c r="F74" s="274">
        <v>49.2806375128</v>
      </c>
      <c r="G74" s="274">
        <v>39.8428450211</v>
      </c>
      <c r="H74" s="274">
        <v>30.5586070115</v>
      </c>
      <c r="I74" s="274">
        <v>26.1319094128</v>
      </c>
      <c r="J74" s="274">
        <v>21.9613796264</v>
      </c>
      <c r="K74" s="274">
        <v>18.1012584248</v>
      </c>
      <c r="L74" s="274">
        <v>14.6121544556</v>
      </c>
      <c r="M74" s="274">
        <v>11.4371863192</v>
      </c>
      <c r="N74" s="274">
        <v>8.7865007661</v>
      </c>
      <c r="O74" s="274">
        <v>6.6477457189</v>
      </c>
      <c r="P74" s="274">
        <v>4.9373748993</v>
      </c>
      <c r="Q74" s="275">
        <v>3.647829307</v>
      </c>
      <c r="R74" s="215"/>
      <c r="S74" s="215"/>
      <c r="T74" s="215"/>
      <c r="U74" s="215"/>
      <c r="V74" s="215"/>
      <c r="W74" s="215"/>
      <c r="X74" s="215"/>
      <c r="Y74" s="215"/>
      <c r="Z74" s="215"/>
    </row>
    <row r="75">
      <c r="A75" s="273">
        <v>1978.0</v>
      </c>
      <c r="B75" s="274">
        <v>67.2433820412</v>
      </c>
      <c r="C75" s="274">
        <v>67.593675928</v>
      </c>
      <c r="D75" s="274">
        <v>63.7614348445</v>
      </c>
      <c r="E75" s="274">
        <v>58.8819951614</v>
      </c>
      <c r="F75" s="274">
        <v>49.2274915503</v>
      </c>
      <c r="G75" s="274">
        <v>39.8025184082</v>
      </c>
      <c r="H75" s="274">
        <v>30.5331301476</v>
      </c>
      <c r="I75" s="274">
        <v>26.1042003252</v>
      </c>
      <c r="J75" s="274">
        <v>21.934495409</v>
      </c>
      <c r="K75" s="274">
        <v>18.0891836976</v>
      </c>
      <c r="L75" s="274">
        <v>14.6388703414</v>
      </c>
      <c r="M75" s="274">
        <v>11.5179385702</v>
      </c>
      <c r="N75" s="274">
        <v>8.8280023795</v>
      </c>
      <c r="O75" s="274">
        <v>6.6497478108</v>
      </c>
      <c r="P75" s="274">
        <v>4.9750823742</v>
      </c>
      <c r="Q75" s="275">
        <v>3.7092433287</v>
      </c>
      <c r="R75" s="215"/>
      <c r="S75" s="215"/>
      <c r="T75" s="215"/>
      <c r="U75" s="215"/>
      <c r="V75" s="215"/>
      <c r="W75" s="215"/>
      <c r="X75" s="215"/>
      <c r="Y75" s="215"/>
      <c r="Z75" s="215"/>
    </row>
    <row r="76">
      <c r="A76" s="273">
        <v>1979.0</v>
      </c>
      <c r="B76" s="274">
        <v>67.3982917152</v>
      </c>
      <c r="C76" s="274">
        <v>67.6163149311</v>
      </c>
      <c r="D76" s="274">
        <v>63.7845595973</v>
      </c>
      <c r="E76" s="274">
        <v>58.9261006981</v>
      </c>
      <c r="F76" s="274">
        <v>49.2333927353</v>
      </c>
      <c r="G76" s="274">
        <v>39.8063510554</v>
      </c>
      <c r="H76" s="274">
        <v>30.5520082196</v>
      </c>
      <c r="I76" s="274">
        <v>26.1349649403</v>
      </c>
      <c r="J76" s="274">
        <v>21.9354174051</v>
      </c>
      <c r="K76" s="274">
        <v>18.062639875</v>
      </c>
      <c r="L76" s="274">
        <v>14.6047955063</v>
      </c>
      <c r="M76" s="274">
        <v>11.532744489</v>
      </c>
      <c r="N76" s="274">
        <v>8.8496491576</v>
      </c>
      <c r="O76" s="274">
        <v>6.6650033454</v>
      </c>
      <c r="P76" s="274">
        <v>4.9555363791</v>
      </c>
      <c r="Q76" s="275">
        <v>3.6750947032</v>
      </c>
      <c r="R76" s="215"/>
      <c r="S76" s="215"/>
      <c r="T76" s="215"/>
      <c r="U76" s="215"/>
      <c r="V76" s="215"/>
      <c r="W76" s="215"/>
      <c r="X76" s="215"/>
      <c r="Y76" s="215"/>
      <c r="Z76" s="215"/>
    </row>
    <row r="77">
      <c r="A77" s="273">
        <v>1980.0</v>
      </c>
      <c r="B77" s="274">
        <v>66.8844391098</v>
      </c>
      <c r="C77" s="274">
        <v>67.1341361042</v>
      </c>
      <c r="D77" s="274">
        <v>63.3032903058</v>
      </c>
      <c r="E77" s="274">
        <v>58.4509236217</v>
      </c>
      <c r="F77" s="274">
        <v>48.7643467396</v>
      </c>
      <c r="G77" s="274">
        <v>39.3703046737</v>
      </c>
      <c r="H77" s="274">
        <v>30.0785475985</v>
      </c>
      <c r="I77" s="274">
        <v>25.6684281464</v>
      </c>
      <c r="J77" s="274">
        <v>21.517492123</v>
      </c>
      <c r="K77" s="274">
        <v>17.7273915153</v>
      </c>
      <c r="L77" s="274">
        <v>14.3264836539</v>
      </c>
      <c r="M77" s="274">
        <v>11.269076591</v>
      </c>
      <c r="N77" s="274">
        <v>8.5934447928</v>
      </c>
      <c r="O77" s="274">
        <v>6.4483519591</v>
      </c>
      <c r="P77" s="274">
        <v>4.7512275481</v>
      </c>
      <c r="Q77" s="275">
        <v>3.5039040358</v>
      </c>
      <c r="R77" s="215"/>
      <c r="S77" s="215"/>
      <c r="T77" s="215"/>
      <c r="U77" s="215"/>
      <c r="V77" s="215"/>
      <c r="W77" s="215"/>
      <c r="X77" s="215"/>
      <c r="Y77" s="215"/>
      <c r="Z77" s="215"/>
    </row>
    <row r="78">
      <c r="A78" s="273">
        <v>1981.0</v>
      </c>
      <c r="B78" s="274">
        <v>67.2104629129</v>
      </c>
      <c r="C78" s="274">
        <v>67.3881109753</v>
      </c>
      <c r="D78" s="274">
        <v>63.5505801172</v>
      </c>
      <c r="E78" s="274">
        <v>58.6891291058</v>
      </c>
      <c r="F78" s="274">
        <v>49.0142032449</v>
      </c>
      <c r="G78" s="274">
        <v>39.588181984</v>
      </c>
      <c r="H78" s="274">
        <v>30.3347367999</v>
      </c>
      <c r="I78" s="274">
        <v>25.9121333471</v>
      </c>
      <c r="J78" s="274">
        <v>21.7286503888</v>
      </c>
      <c r="K78" s="274">
        <v>17.8810191292</v>
      </c>
      <c r="L78" s="274">
        <v>14.4674948168</v>
      </c>
      <c r="M78" s="274">
        <v>11.437588691</v>
      </c>
      <c r="N78" s="274">
        <v>8.7283074497</v>
      </c>
      <c r="O78" s="274">
        <v>6.5113039263</v>
      </c>
      <c r="P78" s="274">
        <v>4.7973781226</v>
      </c>
      <c r="Q78" s="275">
        <v>3.5244558505</v>
      </c>
      <c r="R78" s="215"/>
      <c r="S78" s="215"/>
      <c r="T78" s="215"/>
      <c r="U78" s="215"/>
      <c r="V78" s="215"/>
      <c r="W78" s="215"/>
      <c r="X78" s="215"/>
      <c r="Y78" s="215"/>
      <c r="Z78" s="215"/>
    </row>
    <row r="79">
      <c r="A79" s="273">
        <v>1982.0</v>
      </c>
      <c r="B79" s="274">
        <v>67.3370982496</v>
      </c>
      <c r="C79" s="274">
        <v>67.5522034985</v>
      </c>
      <c r="D79" s="274">
        <v>63.7129191292</v>
      </c>
      <c r="E79" s="274">
        <v>58.8199091123</v>
      </c>
      <c r="F79" s="274">
        <v>49.1258262802</v>
      </c>
      <c r="G79" s="274">
        <v>39.6598691875</v>
      </c>
      <c r="H79" s="274">
        <v>30.3833458258</v>
      </c>
      <c r="I79" s="274">
        <v>25.9501329925</v>
      </c>
      <c r="J79" s="274">
        <v>21.7507456204</v>
      </c>
      <c r="K79" s="274">
        <v>17.9159955382</v>
      </c>
      <c r="L79" s="274">
        <v>14.4500403149</v>
      </c>
      <c r="M79" s="274">
        <v>11.4283498481</v>
      </c>
      <c r="N79" s="274">
        <v>8.7535936924</v>
      </c>
      <c r="O79" s="274">
        <v>6.520881537</v>
      </c>
      <c r="P79" s="274">
        <v>4.8296847117</v>
      </c>
      <c r="Q79" s="275">
        <v>3.5838852758</v>
      </c>
      <c r="R79" s="215"/>
      <c r="S79" s="215"/>
      <c r="T79" s="215"/>
      <c r="U79" s="215"/>
      <c r="V79" s="215"/>
      <c r="W79" s="215"/>
      <c r="X79" s="215"/>
      <c r="Y79" s="215"/>
      <c r="Z79" s="215"/>
    </row>
    <row r="80">
      <c r="A80" s="273">
        <v>1983.0</v>
      </c>
      <c r="B80" s="274">
        <v>67.0561628984</v>
      </c>
      <c r="C80" s="274">
        <v>67.2075526305</v>
      </c>
      <c r="D80" s="274">
        <v>63.3427072668</v>
      </c>
      <c r="E80" s="274">
        <v>58.4665350155</v>
      </c>
      <c r="F80" s="274">
        <v>48.7778539829</v>
      </c>
      <c r="G80" s="274">
        <v>39.3422022943</v>
      </c>
      <c r="H80" s="274">
        <v>30.0761838126</v>
      </c>
      <c r="I80" s="274">
        <v>25.6762050771</v>
      </c>
      <c r="J80" s="274">
        <v>21.5353550222</v>
      </c>
      <c r="K80" s="274">
        <v>17.7127589275</v>
      </c>
      <c r="L80" s="274">
        <v>14.2920818503</v>
      </c>
      <c r="M80" s="274">
        <v>11.2975408749</v>
      </c>
      <c r="N80" s="274">
        <v>8.6927038175</v>
      </c>
      <c r="O80" s="274">
        <v>6.5002039894</v>
      </c>
      <c r="P80" s="274">
        <v>4.7790627884</v>
      </c>
      <c r="Q80" s="275">
        <v>3.4995413492</v>
      </c>
      <c r="R80" s="215"/>
      <c r="S80" s="215"/>
      <c r="T80" s="215"/>
      <c r="U80" s="215"/>
      <c r="V80" s="215"/>
      <c r="W80" s="215"/>
      <c r="X80" s="215"/>
      <c r="Y80" s="215"/>
      <c r="Z80" s="215"/>
    </row>
    <row r="81">
      <c r="A81" s="273">
        <v>1984.0</v>
      </c>
      <c r="B81" s="274">
        <v>67.349536708</v>
      </c>
      <c r="C81" s="274">
        <v>67.4552464313</v>
      </c>
      <c r="D81" s="274">
        <v>63.599268003</v>
      </c>
      <c r="E81" s="274">
        <v>58.7126513746</v>
      </c>
      <c r="F81" s="274">
        <v>48.9905680383</v>
      </c>
      <c r="G81" s="274">
        <v>39.4883589932</v>
      </c>
      <c r="H81" s="274">
        <v>30.2185696129</v>
      </c>
      <c r="I81" s="274">
        <v>25.8038312302</v>
      </c>
      <c r="J81" s="274">
        <v>21.675638765</v>
      </c>
      <c r="K81" s="274">
        <v>17.8544663582</v>
      </c>
      <c r="L81" s="274">
        <v>14.4283930668</v>
      </c>
      <c r="M81" s="274">
        <v>11.4711983228</v>
      </c>
      <c r="N81" s="274">
        <v>8.8230532242</v>
      </c>
      <c r="O81" s="274">
        <v>6.6157224896</v>
      </c>
      <c r="P81" s="274">
        <v>4.8939250425</v>
      </c>
      <c r="Q81" s="275">
        <v>3.6145528492</v>
      </c>
      <c r="R81" s="215"/>
      <c r="S81" s="215"/>
      <c r="T81" s="215"/>
      <c r="U81" s="215"/>
      <c r="V81" s="215"/>
      <c r="W81" s="215"/>
      <c r="X81" s="215"/>
      <c r="Y81" s="215"/>
      <c r="Z81" s="215"/>
    </row>
    <row r="82">
      <c r="A82" s="273">
        <v>1985.0</v>
      </c>
      <c r="B82" s="274">
        <v>67.5086732813</v>
      </c>
      <c r="C82" s="274">
        <v>67.4564810289</v>
      </c>
      <c r="D82" s="274">
        <v>63.5909949523</v>
      </c>
      <c r="E82" s="274">
        <v>58.6891450453</v>
      </c>
      <c r="F82" s="274">
        <v>48.9965298412</v>
      </c>
      <c r="G82" s="274">
        <v>39.529180734</v>
      </c>
      <c r="H82" s="274">
        <v>30.2494584888</v>
      </c>
      <c r="I82" s="274">
        <v>25.8603378712</v>
      </c>
      <c r="J82" s="274">
        <v>21.7167692716</v>
      </c>
      <c r="K82" s="274">
        <v>17.8812072748</v>
      </c>
      <c r="L82" s="274">
        <v>14.4258500525</v>
      </c>
      <c r="M82" s="274">
        <v>11.4928014554</v>
      </c>
      <c r="N82" s="274">
        <v>8.8553999246</v>
      </c>
      <c r="O82" s="274">
        <v>6.6343650911</v>
      </c>
      <c r="P82" s="274">
        <v>4.907144199</v>
      </c>
      <c r="Q82" s="275">
        <v>3.6298572326</v>
      </c>
      <c r="R82" s="215"/>
      <c r="S82" s="215"/>
      <c r="T82" s="215"/>
      <c r="U82" s="215"/>
      <c r="V82" s="215"/>
      <c r="W82" s="215"/>
      <c r="X82" s="215"/>
      <c r="Y82" s="215"/>
      <c r="Z82" s="215"/>
    </row>
    <row r="83">
      <c r="A83" s="273">
        <v>1986.0</v>
      </c>
      <c r="B83" s="274">
        <v>67.4965165892</v>
      </c>
      <c r="C83" s="274">
        <v>67.4462166825</v>
      </c>
      <c r="D83" s="274">
        <v>63.6054483477</v>
      </c>
      <c r="E83" s="274">
        <v>58.718029854</v>
      </c>
      <c r="F83" s="274">
        <v>49.0153497507</v>
      </c>
      <c r="G83" s="274">
        <v>39.5413651633</v>
      </c>
      <c r="H83" s="274">
        <v>30.217958794</v>
      </c>
      <c r="I83" s="274">
        <v>25.8243696468</v>
      </c>
      <c r="J83" s="274">
        <v>21.6598308039</v>
      </c>
      <c r="K83" s="274">
        <v>17.8331168976</v>
      </c>
      <c r="L83" s="274">
        <v>14.4222392687</v>
      </c>
      <c r="M83" s="274">
        <v>11.454745972</v>
      </c>
      <c r="N83" s="274">
        <v>8.8659618835</v>
      </c>
      <c r="O83" s="274">
        <v>6.6121573602</v>
      </c>
      <c r="P83" s="274">
        <v>4.8566363159</v>
      </c>
      <c r="Q83" s="275">
        <v>3.5626108764</v>
      </c>
      <c r="R83" s="215"/>
      <c r="S83" s="215"/>
      <c r="T83" s="215"/>
      <c r="U83" s="215"/>
      <c r="V83" s="215"/>
      <c r="W83" s="215"/>
      <c r="X83" s="215"/>
      <c r="Y83" s="215"/>
      <c r="Z83" s="215"/>
    </row>
    <row r="84">
      <c r="A84" s="273">
        <v>1987.0</v>
      </c>
      <c r="B84" s="274">
        <v>67.8838554973</v>
      </c>
      <c r="C84" s="274">
        <v>67.816845961</v>
      </c>
      <c r="D84" s="274">
        <v>63.9504104175</v>
      </c>
      <c r="E84" s="274">
        <v>59.0569901508</v>
      </c>
      <c r="F84" s="274">
        <v>49.3510312287</v>
      </c>
      <c r="G84" s="274">
        <v>39.8644361437</v>
      </c>
      <c r="H84" s="274">
        <v>30.5373047656</v>
      </c>
      <c r="I84" s="274">
        <v>26.1392676537</v>
      </c>
      <c r="J84" s="274">
        <v>21.984967808</v>
      </c>
      <c r="K84" s="274">
        <v>18.151501954</v>
      </c>
      <c r="L84" s="274">
        <v>14.6896430637</v>
      </c>
      <c r="M84" s="274">
        <v>11.7044588766</v>
      </c>
      <c r="N84" s="274">
        <v>9.117505536</v>
      </c>
      <c r="O84" s="274">
        <v>6.8567526343</v>
      </c>
      <c r="P84" s="274">
        <v>5.095104798</v>
      </c>
      <c r="Q84" s="275">
        <v>3.783347951</v>
      </c>
      <c r="R84" s="215"/>
      <c r="S84" s="215"/>
      <c r="T84" s="215"/>
      <c r="U84" s="215"/>
      <c r="V84" s="215"/>
      <c r="W84" s="215"/>
      <c r="X84" s="215"/>
      <c r="Y84" s="215"/>
      <c r="Z84" s="215"/>
    </row>
    <row r="85">
      <c r="A85" s="273">
        <v>1988.0</v>
      </c>
      <c r="B85" s="274">
        <v>68.1269376486</v>
      </c>
      <c r="C85" s="274">
        <v>67.9595142375</v>
      </c>
      <c r="D85" s="274">
        <v>64.083050022</v>
      </c>
      <c r="E85" s="274">
        <v>59.1828106537</v>
      </c>
      <c r="F85" s="274">
        <v>49.4675161198</v>
      </c>
      <c r="G85" s="274">
        <v>39.9515730728</v>
      </c>
      <c r="H85" s="274">
        <v>30.6664782965</v>
      </c>
      <c r="I85" s="274">
        <v>26.2447758318</v>
      </c>
      <c r="J85" s="274">
        <v>22.1082295399</v>
      </c>
      <c r="K85" s="274">
        <v>18.252690289</v>
      </c>
      <c r="L85" s="274">
        <v>14.7878830554</v>
      </c>
      <c r="M85" s="274">
        <v>11.7667454846</v>
      </c>
      <c r="N85" s="274">
        <v>9.2262645937</v>
      </c>
      <c r="O85" s="274">
        <v>6.9949694272</v>
      </c>
      <c r="P85" s="274">
        <v>5.1992993745</v>
      </c>
      <c r="Q85" s="275">
        <v>3.8210046562</v>
      </c>
      <c r="R85" s="215"/>
      <c r="S85" s="215"/>
      <c r="T85" s="215"/>
      <c r="U85" s="215"/>
      <c r="V85" s="215"/>
      <c r="W85" s="215"/>
      <c r="X85" s="215"/>
      <c r="Y85" s="215"/>
      <c r="Z85" s="215"/>
    </row>
    <row r="86">
      <c r="A86" s="273">
        <v>1989.0</v>
      </c>
      <c r="B86" s="274">
        <v>68.1393371006</v>
      </c>
      <c r="C86" s="274">
        <v>67.9332978042</v>
      </c>
      <c r="D86" s="274">
        <v>64.0695253931</v>
      </c>
      <c r="E86" s="274">
        <v>59.1665293801</v>
      </c>
      <c r="F86" s="274">
        <v>49.4375171229</v>
      </c>
      <c r="G86" s="274">
        <v>39.9543011717</v>
      </c>
      <c r="H86" s="274">
        <v>30.6234880876</v>
      </c>
      <c r="I86" s="274">
        <v>26.210901637</v>
      </c>
      <c r="J86" s="274">
        <v>22.0564614603</v>
      </c>
      <c r="K86" s="274">
        <v>18.1924494751</v>
      </c>
      <c r="L86" s="274">
        <v>14.7189856795</v>
      </c>
      <c r="M86" s="274">
        <v>11.7095846253</v>
      </c>
      <c r="N86" s="274">
        <v>9.1802568477</v>
      </c>
      <c r="O86" s="274">
        <v>6.9324112859</v>
      </c>
      <c r="P86" s="274">
        <v>5.0973396829</v>
      </c>
      <c r="Q86" s="275">
        <v>3.7136919844</v>
      </c>
      <c r="R86" s="215"/>
      <c r="S86" s="215"/>
      <c r="T86" s="215"/>
      <c r="U86" s="215"/>
      <c r="V86" s="215"/>
      <c r="W86" s="215"/>
      <c r="X86" s="215"/>
      <c r="Y86" s="215"/>
      <c r="Z86" s="215"/>
    </row>
    <row r="87">
      <c r="A87" s="273">
        <v>1990.0</v>
      </c>
      <c r="B87" s="274">
        <v>67.5700799894</v>
      </c>
      <c r="C87" s="274">
        <v>67.4279027858</v>
      </c>
      <c r="D87" s="274">
        <v>63.5439590352</v>
      </c>
      <c r="E87" s="274">
        <v>58.6409808816</v>
      </c>
      <c r="F87" s="274">
        <v>48.9070079993</v>
      </c>
      <c r="G87" s="274">
        <v>39.4537851529</v>
      </c>
      <c r="H87" s="274">
        <v>30.1929542256</v>
      </c>
      <c r="I87" s="274">
        <v>25.8210723777</v>
      </c>
      <c r="J87" s="274">
        <v>21.7541061234</v>
      </c>
      <c r="K87" s="274">
        <v>17.9883689053</v>
      </c>
      <c r="L87" s="274">
        <v>14.5803879359</v>
      </c>
      <c r="M87" s="274">
        <v>11.620772207</v>
      </c>
      <c r="N87" s="274">
        <v>9.1077273132</v>
      </c>
      <c r="O87" s="274">
        <v>6.9062735589</v>
      </c>
      <c r="P87" s="274">
        <v>5.1334940987</v>
      </c>
      <c r="Q87" s="275">
        <v>3.7818496403</v>
      </c>
      <c r="R87" s="215"/>
      <c r="S87" s="215"/>
      <c r="T87" s="215"/>
      <c r="U87" s="215"/>
      <c r="V87" s="215"/>
      <c r="W87" s="215"/>
      <c r="X87" s="215"/>
      <c r="Y87" s="215"/>
      <c r="Z87" s="215"/>
    </row>
    <row r="88">
      <c r="A88" s="273">
        <v>1991.0</v>
      </c>
      <c r="B88" s="274">
        <v>68.2333679175</v>
      </c>
      <c r="C88" s="274">
        <v>68.0334636203</v>
      </c>
      <c r="D88" s="274">
        <v>64.1655970286</v>
      </c>
      <c r="E88" s="274">
        <v>59.2480156891</v>
      </c>
      <c r="F88" s="274">
        <v>49.5557493575</v>
      </c>
      <c r="G88" s="274">
        <v>40.102569186</v>
      </c>
      <c r="H88" s="274">
        <v>30.8115475971</v>
      </c>
      <c r="I88" s="274">
        <v>26.4218880317</v>
      </c>
      <c r="J88" s="274">
        <v>22.3135850023</v>
      </c>
      <c r="K88" s="274">
        <v>18.4779752593</v>
      </c>
      <c r="L88" s="274">
        <v>15.0190228837</v>
      </c>
      <c r="M88" s="274">
        <v>11.9616786034</v>
      </c>
      <c r="N88" s="274">
        <v>9.344766402</v>
      </c>
      <c r="O88" s="274">
        <v>7.0980031608</v>
      </c>
      <c r="P88" s="274">
        <v>5.2406553831</v>
      </c>
      <c r="Q88" s="275">
        <v>3.8233773357</v>
      </c>
      <c r="R88" s="215"/>
      <c r="S88" s="215"/>
      <c r="T88" s="215"/>
      <c r="U88" s="215"/>
      <c r="V88" s="215"/>
      <c r="W88" s="215"/>
      <c r="X88" s="215"/>
      <c r="Y88" s="215"/>
      <c r="Z88" s="215"/>
    </row>
    <row r="89">
      <c r="A89" s="273">
        <v>1992.0</v>
      </c>
      <c r="B89" s="274">
        <v>68.5439215368</v>
      </c>
      <c r="C89" s="274">
        <v>68.2868812465</v>
      </c>
      <c r="D89" s="274">
        <v>64.4036166403</v>
      </c>
      <c r="E89" s="274">
        <v>59.4845410616</v>
      </c>
      <c r="F89" s="274">
        <v>49.7860643479</v>
      </c>
      <c r="G89" s="274">
        <v>40.3491971152</v>
      </c>
      <c r="H89" s="274">
        <v>31.0911911848</v>
      </c>
      <c r="I89" s="274">
        <v>26.708974427</v>
      </c>
      <c r="J89" s="274">
        <v>22.57884862</v>
      </c>
      <c r="K89" s="274">
        <v>18.7415929602</v>
      </c>
      <c r="L89" s="274">
        <v>15.2671089577</v>
      </c>
      <c r="M89" s="274">
        <v>12.2095033587</v>
      </c>
      <c r="N89" s="274">
        <v>9.5969402127</v>
      </c>
      <c r="O89" s="274">
        <v>7.318284329</v>
      </c>
      <c r="P89" s="274">
        <v>5.4209254204</v>
      </c>
      <c r="Q89" s="275">
        <v>3.9409371083</v>
      </c>
      <c r="R89" s="215"/>
      <c r="S89" s="215"/>
      <c r="T89" s="215"/>
      <c r="U89" s="215"/>
      <c r="V89" s="215"/>
      <c r="W89" s="215"/>
      <c r="X89" s="215"/>
      <c r="Y89" s="215"/>
      <c r="Z89" s="215"/>
    </row>
    <row r="90">
      <c r="A90" s="273">
        <v>1993.0</v>
      </c>
      <c r="B90" s="274">
        <v>69.2776824308</v>
      </c>
      <c r="C90" s="274">
        <v>68.9525100995</v>
      </c>
      <c r="D90" s="274">
        <v>65.0731832013</v>
      </c>
      <c r="E90" s="274">
        <v>60.1538603319</v>
      </c>
      <c r="F90" s="274">
        <v>50.4491428485</v>
      </c>
      <c r="G90" s="274">
        <v>41.0157362345</v>
      </c>
      <c r="H90" s="274">
        <v>31.7011128594</v>
      </c>
      <c r="I90" s="274">
        <v>27.2552950259</v>
      </c>
      <c r="J90" s="274">
        <v>23.0729964813</v>
      </c>
      <c r="K90" s="274">
        <v>19.1867904711</v>
      </c>
      <c r="L90" s="274">
        <v>15.6628039888</v>
      </c>
      <c r="M90" s="274">
        <v>12.5160024417</v>
      </c>
      <c r="N90" s="274">
        <v>9.761519277</v>
      </c>
      <c r="O90" s="274">
        <v>7.4843728147</v>
      </c>
      <c r="P90" s="274">
        <v>5.5295446355</v>
      </c>
      <c r="Q90" s="275">
        <v>4.0065855995</v>
      </c>
      <c r="R90" s="215"/>
      <c r="S90" s="215"/>
      <c r="T90" s="215"/>
      <c r="U90" s="215"/>
      <c r="V90" s="215"/>
      <c r="W90" s="215"/>
      <c r="X90" s="215"/>
      <c r="Y90" s="215"/>
      <c r="Z90" s="215"/>
    </row>
    <row r="91">
      <c r="A91" s="273">
        <v>1994.0</v>
      </c>
      <c r="B91" s="274">
        <v>69.5226380962</v>
      </c>
      <c r="C91" s="274">
        <v>69.1049761486</v>
      </c>
      <c r="D91" s="274">
        <v>65.2478798423</v>
      </c>
      <c r="E91" s="274">
        <v>60.3333081578</v>
      </c>
      <c r="F91" s="274">
        <v>50.6388909487</v>
      </c>
      <c r="G91" s="274">
        <v>41.2144925924</v>
      </c>
      <c r="H91" s="274">
        <v>31.8897856711</v>
      </c>
      <c r="I91" s="274">
        <v>27.4446274536</v>
      </c>
      <c r="J91" s="274">
        <v>23.2661163598</v>
      </c>
      <c r="K91" s="274">
        <v>19.3954894292</v>
      </c>
      <c r="L91" s="274">
        <v>15.8526776739</v>
      </c>
      <c r="M91" s="274">
        <v>12.6779942068</v>
      </c>
      <c r="N91" s="274">
        <v>9.8967414166</v>
      </c>
      <c r="O91" s="274">
        <v>7.6050118226</v>
      </c>
      <c r="P91" s="274">
        <v>5.6479159234</v>
      </c>
      <c r="Q91" s="275">
        <v>4.1102226347</v>
      </c>
      <c r="R91" s="215"/>
      <c r="S91" s="215"/>
      <c r="T91" s="215"/>
      <c r="U91" s="215"/>
      <c r="V91" s="215"/>
      <c r="W91" s="215"/>
      <c r="X91" s="215"/>
      <c r="Y91" s="215"/>
      <c r="Z91" s="215"/>
    </row>
    <row r="92">
      <c r="A92" s="273">
        <v>1995.0</v>
      </c>
      <c r="B92" s="274">
        <v>69.7074367658</v>
      </c>
      <c r="C92" s="274">
        <v>69.2991096044</v>
      </c>
      <c r="D92" s="274">
        <v>65.410319551</v>
      </c>
      <c r="E92" s="274">
        <v>60.4915781895</v>
      </c>
      <c r="F92" s="274">
        <v>50.776835832</v>
      </c>
      <c r="G92" s="274">
        <v>41.3156777725</v>
      </c>
      <c r="H92" s="274">
        <v>31.9993413143</v>
      </c>
      <c r="I92" s="274">
        <v>27.5529299246</v>
      </c>
      <c r="J92" s="274">
        <v>23.3375610337</v>
      </c>
      <c r="K92" s="274">
        <v>19.4347237604</v>
      </c>
      <c r="L92" s="274">
        <v>15.8432366815</v>
      </c>
      <c r="M92" s="274">
        <v>12.6475133554</v>
      </c>
      <c r="N92" s="274">
        <v>9.8445290173</v>
      </c>
      <c r="O92" s="274">
        <v>7.5544280432</v>
      </c>
      <c r="P92" s="274">
        <v>5.5762277183</v>
      </c>
      <c r="Q92" s="275">
        <v>4.0573871822</v>
      </c>
      <c r="R92" s="215"/>
      <c r="S92" s="215"/>
      <c r="T92" s="215"/>
      <c r="U92" s="215"/>
      <c r="V92" s="215"/>
      <c r="W92" s="215"/>
      <c r="X92" s="215"/>
      <c r="Y92" s="215"/>
      <c r="Z92" s="215"/>
    </row>
    <row r="93">
      <c r="A93" s="273">
        <v>1996.0</v>
      </c>
      <c r="B93" s="274">
        <v>70.351494331</v>
      </c>
      <c r="C93" s="274">
        <v>69.7793397233</v>
      </c>
      <c r="D93" s="274">
        <v>65.8800046823</v>
      </c>
      <c r="E93" s="274">
        <v>60.9603700707</v>
      </c>
      <c r="F93" s="274">
        <v>51.2327099583</v>
      </c>
      <c r="G93" s="274">
        <v>41.716863014</v>
      </c>
      <c r="H93" s="274">
        <v>32.3659170885</v>
      </c>
      <c r="I93" s="274">
        <v>27.8926456166</v>
      </c>
      <c r="J93" s="274">
        <v>23.6711788812</v>
      </c>
      <c r="K93" s="274">
        <v>19.7924698966</v>
      </c>
      <c r="L93" s="274">
        <v>16.2120926149</v>
      </c>
      <c r="M93" s="274">
        <v>13.0341493792</v>
      </c>
      <c r="N93" s="274">
        <v>10.2182869151</v>
      </c>
      <c r="O93" s="274">
        <v>7.8438287599</v>
      </c>
      <c r="P93" s="274">
        <v>5.8720976527</v>
      </c>
      <c r="Q93" s="275">
        <v>4.3417219134</v>
      </c>
      <c r="R93" s="215"/>
      <c r="S93" s="215"/>
      <c r="T93" s="215"/>
      <c r="U93" s="215"/>
      <c r="V93" s="215"/>
      <c r="W93" s="215"/>
      <c r="X93" s="215"/>
      <c r="Y93" s="215"/>
      <c r="Z93" s="215"/>
    </row>
    <row r="94">
      <c r="A94" s="273">
        <v>1997.0</v>
      </c>
      <c r="B94" s="274">
        <v>70.4873288516</v>
      </c>
      <c r="C94" s="274">
        <v>69.9331176265</v>
      </c>
      <c r="D94" s="274">
        <v>66.0509093937</v>
      </c>
      <c r="E94" s="274">
        <v>61.116861674</v>
      </c>
      <c r="F94" s="274">
        <v>51.3847816002</v>
      </c>
      <c r="G94" s="274">
        <v>41.9165622105</v>
      </c>
      <c r="H94" s="274">
        <v>32.5365920057</v>
      </c>
      <c r="I94" s="274">
        <v>28.0951153237</v>
      </c>
      <c r="J94" s="274">
        <v>23.8771638103</v>
      </c>
      <c r="K94" s="274">
        <v>19.9941560531</v>
      </c>
      <c r="L94" s="274">
        <v>16.3765734073</v>
      </c>
      <c r="M94" s="274">
        <v>13.1762954238</v>
      </c>
      <c r="N94" s="274">
        <v>10.3668674852</v>
      </c>
      <c r="O94" s="274">
        <v>7.9593949815</v>
      </c>
      <c r="P94" s="274">
        <v>5.9635436776</v>
      </c>
      <c r="Q94" s="275">
        <v>4.4218914354</v>
      </c>
      <c r="R94" s="215"/>
      <c r="S94" s="215"/>
      <c r="T94" s="215"/>
      <c r="U94" s="215"/>
      <c r="V94" s="215"/>
      <c r="W94" s="215"/>
      <c r="X94" s="215"/>
      <c r="Y94" s="215"/>
      <c r="Z94" s="215"/>
    </row>
    <row r="95">
      <c r="A95" s="273">
        <v>1998.0</v>
      </c>
      <c r="B95" s="274">
        <v>71.1143054026</v>
      </c>
      <c r="C95" s="274">
        <v>70.5263573446</v>
      </c>
      <c r="D95" s="274">
        <v>66.6120745274</v>
      </c>
      <c r="E95" s="274">
        <v>61.6779335435</v>
      </c>
      <c r="F95" s="274">
        <v>51.9378448402</v>
      </c>
      <c r="G95" s="274">
        <v>42.4100499863</v>
      </c>
      <c r="H95" s="274">
        <v>32.9916321091</v>
      </c>
      <c r="I95" s="274">
        <v>28.5202610188</v>
      </c>
      <c r="J95" s="274">
        <v>24.2731771847</v>
      </c>
      <c r="K95" s="274">
        <v>20.3311849566</v>
      </c>
      <c r="L95" s="274">
        <v>16.6962257146</v>
      </c>
      <c r="M95" s="274">
        <v>13.3977197853</v>
      </c>
      <c r="N95" s="274">
        <v>10.4965148687</v>
      </c>
      <c r="O95" s="274">
        <v>8.032382643</v>
      </c>
      <c r="P95" s="274">
        <v>6.0392037457</v>
      </c>
      <c r="Q95" s="275">
        <v>4.4705183602</v>
      </c>
      <c r="R95" s="215"/>
      <c r="S95" s="215"/>
      <c r="T95" s="215"/>
      <c r="U95" s="215"/>
      <c r="V95" s="215"/>
      <c r="W95" s="215"/>
      <c r="X95" s="215"/>
      <c r="Y95" s="215"/>
      <c r="Z95" s="215"/>
    </row>
    <row r="96">
      <c r="A96" s="273">
        <v>1999.0</v>
      </c>
      <c r="B96" s="274">
        <v>71.4022227178</v>
      </c>
      <c r="C96" s="274">
        <v>70.7445312442</v>
      </c>
      <c r="D96" s="274">
        <v>66.8311184646</v>
      </c>
      <c r="E96" s="274">
        <v>61.8961531393</v>
      </c>
      <c r="F96" s="274">
        <v>52.1512413027</v>
      </c>
      <c r="G96" s="274">
        <v>42.6520373873</v>
      </c>
      <c r="H96" s="274">
        <v>33.242535286</v>
      </c>
      <c r="I96" s="274">
        <v>28.7301773934</v>
      </c>
      <c r="J96" s="274">
        <v>24.4611829685</v>
      </c>
      <c r="K96" s="274">
        <v>20.4846215224</v>
      </c>
      <c r="L96" s="274">
        <v>16.859473247</v>
      </c>
      <c r="M96" s="274">
        <v>13.6131683496</v>
      </c>
      <c r="N96" s="274">
        <v>10.6388567911</v>
      </c>
      <c r="O96" s="274">
        <v>8.0978733068</v>
      </c>
      <c r="P96" s="274">
        <v>6.0530238896</v>
      </c>
      <c r="Q96" s="275">
        <v>4.4565071937</v>
      </c>
      <c r="R96" s="215"/>
      <c r="S96" s="215"/>
      <c r="T96" s="215"/>
      <c r="U96" s="215"/>
      <c r="V96" s="215"/>
      <c r="W96" s="215"/>
      <c r="X96" s="215"/>
      <c r="Y96" s="215"/>
      <c r="Z96" s="215"/>
    </row>
    <row r="97">
      <c r="A97" s="273">
        <v>2000.0</v>
      </c>
      <c r="B97" s="274">
        <v>71.6265464972</v>
      </c>
      <c r="C97" s="274">
        <v>70.9633844333</v>
      </c>
      <c r="D97" s="274">
        <v>67.0464409622</v>
      </c>
      <c r="E97" s="274">
        <v>62.1096286522</v>
      </c>
      <c r="F97" s="274">
        <v>52.3573471185</v>
      </c>
      <c r="G97" s="274">
        <v>42.8438455187</v>
      </c>
      <c r="H97" s="274">
        <v>33.4141794833</v>
      </c>
      <c r="I97" s="274">
        <v>28.9058779781</v>
      </c>
      <c r="J97" s="274">
        <v>24.6489089897</v>
      </c>
      <c r="K97" s="274">
        <v>20.6719944355</v>
      </c>
      <c r="L97" s="274">
        <v>17.0027615693</v>
      </c>
      <c r="M97" s="274">
        <v>13.6988499108</v>
      </c>
      <c r="N97" s="274">
        <v>10.7524472974</v>
      </c>
      <c r="O97" s="274">
        <v>8.1871674332</v>
      </c>
      <c r="P97" s="274">
        <v>6.0719760257</v>
      </c>
      <c r="Q97" s="275">
        <v>4.4207688994</v>
      </c>
      <c r="R97" s="215"/>
      <c r="S97" s="215"/>
      <c r="T97" s="215"/>
      <c r="U97" s="215"/>
      <c r="V97" s="215"/>
      <c r="W97" s="215"/>
      <c r="X97" s="215"/>
      <c r="Y97" s="215"/>
      <c r="Z97" s="215"/>
    </row>
    <row r="98">
      <c r="A98" s="273">
        <v>2001.0</v>
      </c>
      <c r="B98" s="274">
        <v>72.0261848818</v>
      </c>
      <c r="C98" s="274">
        <v>71.3552547293</v>
      </c>
      <c r="D98" s="274">
        <v>67.4345855804</v>
      </c>
      <c r="E98" s="274">
        <v>62.4899510076</v>
      </c>
      <c r="F98" s="274">
        <v>52.7225084828</v>
      </c>
      <c r="G98" s="274">
        <v>43.2158638588</v>
      </c>
      <c r="H98" s="274">
        <v>33.7694925719</v>
      </c>
      <c r="I98" s="274">
        <v>29.2447920382</v>
      </c>
      <c r="J98" s="274">
        <v>24.9517966484</v>
      </c>
      <c r="K98" s="274">
        <v>20.9481195867</v>
      </c>
      <c r="L98" s="274">
        <v>17.2647285168</v>
      </c>
      <c r="M98" s="274">
        <v>13.8892545441</v>
      </c>
      <c r="N98" s="274">
        <v>10.8717795224</v>
      </c>
      <c r="O98" s="274">
        <v>8.2638364102</v>
      </c>
      <c r="P98" s="274">
        <v>6.0925418557</v>
      </c>
      <c r="Q98" s="275">
        <v>4.3809563282</v>
      </c>
      <c r="R98" s="215"/>
      <c r="S98" s="215"/>
      <c r="T98" s="215"/>
      <c r="U98" s="215"/>
      <c r="V98" s="215"/>
      <c r="W98" s="215"/>
      <c r="X98" s="215"/>
      <c r="Y98" s="215"/>
      <c r="Z98" s="215"/>
    </row>
    <row r="99">
      <c r="A99" s="273">
        <v>2002.0</v>
      </c>
      <c r="B99" s="274">
        <v>72.0772014499</v>
      </c>
      <c r="C99" s="274">
        <v>71.4070965018</v>
      </c>
      <c r="D99" s="274">
        <v>67.504258531</v>
      </c>
      <c r="E99" s="274">
        <v>62.5626763685</v>
      </c>
      <c r="F99" s="274">
        <v>52.788899069</v>
      </c>
      <c r="G99" s="274">
        <v>43.2700814621</v>
      </c>
      <c r="H99" s="274">
        <v>33.8242723301</v>
      </c>
      <c r="I99" s="274">
        <v>29.2959190407</v>
      </c>
      <c r="J99" s="274">
        <v>25.0110862527</v>
      </c>
      <c r="K99" s="274">
        <v>20.9987485446</v>
      </c>
      <c r="L99" s="274">
        <v>17.2923031174</v>
      </c>
      <c r="M99" s="274">
        <v>13.9469243976</v>
      </c>
      <c r="N99" s="274">
        <v>10.9481839922</v>
      </c>
      <c r="O99" s="274">
        <v>8.2974996758</v>
      </c>
      <c r="P99" s="274">
        <v>6.0693938157</v>
      </c>
      <c r="Q99" s="275">
        <v>4.3509368298</v>
      </c>
      <c r="R99" s="215"/>
      <c r="S99" s="215"/>
      <c r="T99" s="215"/>
      <c r="U99" s="215"/>
      <c r="V99" s="215"/>
      <c r="W99" s="215"/>
      <c r="X99" s="215"/>
      <c r="Y99" s="215"/>
      <c r="Z99" s="215"/>
    </row>
    <row r="100">
      <c r="A100" s="273">
        <v>2003.0</v>
      </c>
      <c r="B100" s="274">
        <v>72.062250972</v>
      </c>
      <c r="C100" s="274">
        <v>71.3731929046</v>
      </c>
      <c r="D100" s="274">
        <v>67.4448608229</v>
      </c>
      <c r="E100" s="274">
        <v>62.4974431891</v>
      </c>
      <c r="F100" s="274">
        <v>52.7202348311</v>
      </c>
      <c r="G100" s="274">
        <v>43.2064312764</v>
      </c>
      <c r="H100" s="274">
        <v>33.7843825519</v>
      </c>
      <c r="I100" s="274">
        <v>29.2371922349</v>
      </c>
      <c r="J100" s="274">
        <v>24.9224001171</v>
      </c>
      <c r="K100" s="274">
        <v>20.9198622713</v>
      </c>
      <c r="L100" s="274">
        <v>17.2510528248</v>
      </c>
      <c r="M100" s="274">
        <v>13.8971681665</v>
      </c>
      <c r="N100" s="274">
        <v>10.8797581345</v>
      </c>
      <c r="O100" s="274">
        <v>8.2245623836</v>
      </c>
      <c r="P100" s="274">
        <v>6.0181954445</v>
      </c>
      <c r="Q100" s="275">
        <v>4.3005726411</v>
      </c>
      <c r="R100" s="215"/>
      <c r="S100" s="215"/>
      <c r="T100" s="215"/>
      <c r="U100" s="215"/>
      <c r="V100" s="215"/>
      <c r="W100" s="215"/>
      <c r="X100" s="215"/>
      <c r="Y100" s="215"/>
      <c r="Z100" s="215"/>
    </row>
    <row r="101">
      <c r="A101" s="273">
        <v>2004.0</v>
      </c>
      <c r="B101" s="274">
        <v>72.5638938613</v>
      </c>
      <c r="C101" s="274">
        <v>71.8737490437</v>
      </c>
      <c r="D101" s="274">
        <v>67.9311960626</v>
      </c>
      <c r="E101" s="274">
        <v>62.9841389583</v>
      </c>
      <c r="F101" s="274">
        <v>53.2045090331</v>
      </c>
      <c r="G101" s="274">
        <v>43.6824172885</v>
      </c>
      <c r="H101" s="274">
        <v>34.2320511411</v>
      </c>
      <c r="I101" s="274">
        <v>29.6665018416</v>
      </c>
      <c r="J101" s="274">
        <v>25.3436181995</v>
      </c>
      <c r="K101" s="274">
        <v>21.3289894057</v>
      </c>
      <c r="L101" s="274">
        <v>17.6284029734</v>
      </c>
      <c r="M101" s="274">
        <v>14.2504796729</v>
      </c>
      <c r="N101" s="274">
        <v>11.2005977244</v>
      </c>
      <c r="O101" s="274">
        <v>8.4863107294</v>
      </c>
      <c r="P101" s="274">
        <v>6.1903869015</v>
      </c>
      <c r="Q101" s="275">
        <v>4.4016681779</v>
      </c>
      <c r="R101" s="215"/>
      <c r="S101" s="215"/>
      <c r="T101" s="215"/>
      <c r="U101" s="215"/>
      <c r="V101" s="215"/>
      <c r="W101" s="215"/>
      <c r="X101" s="215"/>
      <c r="Y101" s="215"/>
      <c r="Z101" s="215"/>
    </row>
    <row r="102">
      <c r="A102" s="273">
        <v>2005.0</v>
      </c>
      <c r="B102" s="274">
        <v>72.9100238422</v>
      </c>
      <c r="C102" s="274">
        <v>72.2090139403</v>
      </c>
      <c r="D102" s="274">
        <v>68.2616355927</v>
      </c>
      <c r="E102" s="274">
        <v>63.3035055915</v>
      </c>
      <c r="F102" s="274">
        <v>53.5093990087</v>
      </c>
      <c r="G102" s="274">
        <v>43.9836245263</v>
      </c>
      <c r="H102" s="274">
        <v>34.5173170991</v>
      </c>
      <c r="I102" s="274">
        <v>29.9351056902</v>
      </c>
      <c r="J102" s="274">
        <v>25.5909395524</v>
      </c>
      <c r="K102" s="274">
        <v>21.537570414</v>
      </c>
      <c r="L102" s="274">
        <v>17.8196479898</v>
      </c>
      <c r="M102" s="274">
        <v>14.4256098017</v>
      </c>
      <c r="N102" s="274">
        <v>11.3136891482</v>
      </c>
      <c r="O102" s="274">
        <v>8.555368203</v>
      </c>
      <c r="P102" s="274">
        <v>6.2385283059</v>
      </c>
      <c r="Q102" s="275">
        <v>4.427175931</v>
      </c>
      <c r="R102" s="215"/>
      <c r="S102" s="215"/>
      <c r="T102" s="215"/>
      <c r="U102" s="215"/>
      <c r="V102" s="215"/>
      <c r="W102" s="215"/>
      <c r="X102" s="215"/>
      <c r="Y102" s="215"/>
      <c r="Z102" s="215"/>
    </row>
    <row r="103">
      <c r="A103" s="273">
        <v>2006.0</v>
      </c>
      <c r="B103" s="274">
        <v>73.4414269844</v>
      </c>
      <c r="C103" s="274">
        <v>72.7344955253</v>
      </c>
      <c r="D103" s="274">
        <v>68.7951444372</v>
      </c>
      <c r="E103" s="274">
        <v>63.855932602</v>
      </c>
      <c r="F103" s="274">
        <v>54.0673478945</v>
      </c>
      <c r="G103" s="274">
        <v>44.4879440928</v>
      </c>
      <c r="H103" s="274">
        <v>34.97843379</v>
      </c>
      <c r="I103" s="274">
        <v>30.3802793221</v>
      </c>
      <c r="J103" s="274">
        <v>26.0201138845</v>
      </c>
      <c r="K103" s="274">
        <v>21.9613686654</v>
      </c>
      <c r="L103" s="274">
        <v>18.1838885107</v>
      </c>
      <c r="M103" s="274">
        <v>14.7880273081</v>
      </c>
      <c r="N103" s="274">
        <v>11.6448538972</v>
      </c>
      <c r="O103" s="274">
        <v>8.8114877016</v>
      </c>
      <c r="P103" s="274">
        <v>6.4010639536</v>
      </c>
      <c r="Q103" s="275">
        <v>4.5107098911</v>
      </c>
      <c r="R103" s="215"/>
      <c r="S103" s="215"/>
      <c r="T103" s="215"/>
      <c r="U103" s="215"/>
      <c r="V103" s="215"/>
      <c r="W103" s="215"/>
      <c r="X103" s="215"/>
      <c r="Y103" s="215"/>
      <c r="Z103" s="215"/>
    </row>
    <row r="104">
      <c r="A104" s="273">
        <v>2007.0</v>
      </c>
      <c r="B104" s="274">
        <v>73.6689831281</v>
      </c>
      <c r="C104" s="274">
        <v>72.9534404931</v>
      </c>
      <c r="D104" s="274">
        <v>69.0241427876</v>
      </c>
      <c r="E104" s="274">
        <v>64.0610469104</v>
      </c>
      <c r="F104" s="274">
        <v>54.2643379049</v>
      </c>
      <c r="G104" s="274">
        <v>44.7468298354</v>
      </c>
      <c r="H104" s="274">
        <v>35.2650818514</v>
      </c>
      <c r="I104" s="274">
        <v>30.6541914014</v>
      </c>
      <c r="J104" s="274">
        <v>26.2348468461</v>
      </c>
      <c r="K104" s="274">
        <v>22.1295247799</v>
      </c>
      <c r="L104" s="274">
        <v>18.3909935815</v>
      </c>
      <c r="M104" s="274">
        <v>15.0111789563</v>
      </c>
      <c r="N104" s="274">
        <v>11.848055197</v>
      </c>
      <c r="O104" s="274">
        <v>9.0465514171</v>
      </c>
      <c r="P104" s="274">
        <v>6.6295212602</v>
      </c>
      <c r="Q104" s="275">
        <v>4.7031372347</v>
      </c>
      <c r="R104" s="215"/>
      <c r="S104" s="215"/>
      <c r="T104" s="215"/>
      <c r="U104" s="215"/>
      <c r="V104" s="215"/>
      <c r="W104" s="215"/>
      <c r="X104" s="215"/>
      <c r="Y104" s="215"/>
      <c r="Z104" s="215"/>
    </row>
    <row r="105">
      <c r="A105" s="273">
        <v>2008.0</v>
      </c>
      <c r="B105" s="274">
        <v>74.0211756026</v>
      </c>
      <c r="C105" s="274">
        <v>73.2678796779</v>
      </c>
      <c r="D105" s="274">
        <v>69.3209000068</v>
      </c>
      <c r="E105" s="274">
        <v>64.3560495213</v>
      </c>
      <c r="F105" s="274">
        <v>54.5685817359</v>
      </c>
      <c r="G105" s="274">
        <v>44.9996080298</v>
      </c>
      <c r="H105" s="274">
        <v>35.4870527386</v>
      </c>
      <c r="I105" s="274">
        <v>30.8874191748</v>
      </c>
      <c r="J105" s="274">
        <v>26.4813389363</v>
      </c>
      <c r="K105" s="274">
        <v>22.3764654223</v>
      </c>
      <c r="L105" s="274">
        <v>18.6123759417</v>
      </c>
      <c r="M105" s="274">
        <v>15.2177338135</v>
      </c>
      <c r="N105" s="274">
        <v>12.0886673236</v>
      </c>
      <c r="O105" s="274">
        <v>9.234524948</v>
      </c>
      <c r="P105" s="274">
        <v>6.784023319</v>
      </c>
      <c r="Q105" s="275">
        <v>4.904944501</v>
      </c>
      <c r="R105" s="215"/>
      <c r="S105" s="215"/>
      <c r="T105" s="215"/>
      <c r="U105" s="215"/>
      <c r="V105" s="215"/>
      <c r="W105" s="215"/>
      <c r="X105" s="215"/>
      <c r="Y105" s="215"/>
      <c r="Z105" s="215"/>
    </row>
    <row r="106">
      <c r="A106" s="273">
        <v>2009.0</v>
      </c>
      <c r="B106" s="274">
        <v>74.1738106018</v>
      </c>
      <c r="C106" s="274">
        <v>73.3984951177</v>
      </c>
      <c r="D106" s="274">
        <v>69.4531013536</v>
      </c>
      <c r="E106" s="274">
        <v>64.4891963756</v>
      </c>
      <c r="F106" s="274">
        <v>54.6743541564</v>
      </c>
      <c r="G106" s="274">
        <v>45.0626739865</v>
      </c>
      <c r="H106" s="274">
        <v>35.5504936949</v>
      </c>
      <c r="I106" s="274">
        <v>30.9362735987</v>
      </c>
      <c r="J106" s="274">
        <v>26.504616103</v>
      </c>
      <c r="K106" s="274">
        <v>22.369903119</v>
      </c>
      <c r="L106" s="274">
        <v>18.5640740855</v>
      </c>
      <c r="M106" s="274">
        <v>15.1401960752</v>
      </c>
      <c r="N106" s="274">
        <v>12.017809877</v>
      </c>
      <c r="O106" s="274">
        <v>9.1448600088</v>
      </c>
      <c r="P106" s="274">
        <v>6.6346174321</v>
      </c>
      <c r="Q106" s="275">
        <v>4.6373147051</v>
      </c>
      <c r="R106" s="215"/>
      <c r="S106" s="215"/>
      <c r="T106" s="215"/>
      <c r="U106" s="215"/>
      <c r="V106" s="215"/>
      <c r="W106" s="215"/>
      <c r="X106" s="215"/>
      <c r="Y106" s="215"/>
      <c r="Z106" s="215"/>
    </row>
    <row r="107">
      <c r="A107" s="273">
        <v>2010.0</v>
      </c>
      <c r="B107" s="274">
        <v>74.3985739607</v>
      </c>
      <c r="C107" s="274">
        <v>73.6099725544</v>
      </c>
      <c r="D107" s="274">
        <v>69.6721300335</v>
      </c>
      <c r="E107" s="274">
        <v>64.7044118368</v>
      </c>
      <c r="F107" s="274">
        <v>54.8837935435</v>
      </c>
      <c r="G107" s="274">
        <v>45.2926386888</v>
      </c>
      <c r="H107" s="274">
        <v>35.7524663044</v>
      </c>
      <c r="I107" s="274">
        <v>31.1436659212</v>
      </c>
      <c r="J107" s="274">
        <v>26.6833603669</v>
      </c>
      <c r="K107" s="274">
        <v>22.5291695845</v>
      </c>
      <c r="L107" s="274">
        <v>18.7196865882</v>
      </c>
      <c r="M107" s="274">
        <v>15.2937849841</v>
      </c>
      <c r="N107" s="274">
        <v>12.1518671788</v>
      </c>
      <c r="O107" s="274">
        <v>9.2160128882</v>
      </c>
      <c r="P107" s="274">
        <v>6.6959008534</v>
      </c>
      <c r="Q107" s="275">
        <v>4.6939341993</v>
      </c>
      <c r="R107" s="215"/>
      <c r="S107" s="215"/>
      <c r="T107" s="215"/>
      <c r="U107" s="215"/>
      <c r="V107" s="215"/>
      <c r="W107" s="215"/>
      <c r="X107" s="215"/>
      <c r="Y107" s="215"/>
      <c r="Z107" s="215"/>
    </row>
    <row r="108">
      <c r="A108" s="273">
        <v>2011.0</v>
      </c>
      <c r="B108" s="274">
        <v>74.7098524846</v>
      </c>
      <c r="C108" s="274">
        <v>73.9317423918</v>
      </c>
      <c r="D108" s="274">
        <v>69.9899530901</v>
      </c>
      <c r="E108" s="274">
        <v>65.0206812098</v>
      </c>
      <c r="F108" s="274">
        <v>55.1909588942</v>
      </c>
      <c r="G108" s="274">
        <v>45.6024459931</v>
      </c>
      <c r="H108" s="274">
        <v>36.0620536383</v>
      </c>
      <c r="I108" s="274">
        <v>31.423676139</v>
      </c>
      <c r="J108" s="274">
        <v>26.9530115647</v>
      </c>
      <c r="K108" s="274">
        <v>22.7802828688</v>
      </c>
      <c r="L108" s="274">
        <v>18.9475510692</v>
      </c>
      <c r="M108" s="274">
        <v>15.4821337249</v>
      </c>
      <c r="N108" s="274">
        <v>12.3272476539</v>
      </c>
      <c r="O108" s="274">
        <v>9.4084875042</v>
      </c>
      <c r="P108" s="274">
        <v>6.8594269416</v>
      </c>
      <c r="Q108" s="275">
        <v>4.823089451</v>
      </c>
      <c r="R108" s="215"/>
      <c r="S108" s="215"/>
      <c r="T108" s="215"/>
      <c r="U108" s="215"/>
      <c r="V108" s="215"/>
      <c r="W108" s="215"/>
      <c r="X108" s="215"/>
      <c r="Y108" s="215"/>
      <c r="Z108" s="215"/>
    </row>
    <row r="109">
      <c r="A109" s="273">
        <v>2012.0</v>
      </c>
      <c r="B109" s="274">
        <v>74.9582726458</v>
      </c>
      <c r="C109" s="274">
        <v>74.1745461574</v>
      </c>
      <c r="D109" s="274">
        <v>70.2304699314</v>
      </c>
      <c r="E109" s="274">
        <v>65.2606649503</v>
      </c>
      <c r="F109" s="274">
        <v>55.4388449026</v>
      </c>
      <c r="G109" s="274">
        <v>45.8028613389</v>
      </c>
      <c r="H109" s="274">
        <v>36.2735380759</v>
      </c>
      <c r="I109" s="274">
        <v>31.644119166</v>
      </c>
      <c r="J109" s="274">
        <v>27.1574095648</v>
      </c>
      <c r="K109" s="274">
        <v>22.9274301905</v>
      </c>
      <c r="L109" s="274">
        <v>19.0510553821</v>
      </c>
      <c r="M109" s="274">
        <v>15.5464606403</v>
      </c>
      <c r="N109" s="274">
        <v>12.3894813666</v>
      </c>
      <c r="O109" s="274">
        <v>9.4621611643</v>
      </c>
      <c r="P109" s="274">
        <v>6.874956095</v>
      </c>
      <c r="Q109" s="275">
        <v>4.8191829511</v>
      </c>
      <c r="R109" s="215"/>
      <c r="S109" s="215"/>
      <c r="T109" s="215"/>
      <c r="U109" s="215"/>
      <c r="V109" s="215"/>
      <c r="W109" s="215"/>
      <c r="X109" s="215"/>
      <c r="Y109" s="215"/>
      <c r="Z109" s="215"/>
    </row>
    <row r="110">
      <c r="A110" s="273">
        <v>2013.0</v>
      </c>
      <c r="B110" s="274">
        <v>75.1531452448</v>
      </c>
      <c r="C110" s="274">
        <v>74.3681073777</v>
      </c>
      <c r="D110" s="274">
        <v>70.417979465</v>
      </c>
      <c r="E110" s="274">
        <v>65.4543204127</v>
      </c>
      <c r="F110" s="274">
        <v>55.6293770099</v>
      </c>
      <c r="G110" s="274">
        <v>46.0295160329</v>
      </c>
      <c r="H110" s="274">
        <v>36.4677740177</v>
      </c>
      <c r="I110" s="274">
        <v>31.8124305533</v>
      </c>
      <c r="J110" s="274">
        <v>27.3405378309</v>
      </c>
      <c r="K110" s="274">
        <v>23.063694299</v>
      </c>
      <c r="L110" s="274">
        <v>19.1244326235</v>
      </c>
      <c r="M110" s="274">
        <v>15.5858966709</v>
      </c>
      <c r="N110" s="274">
        <v>12.4295178703</v>
      </c>
      <c r="O110" s="274">
        <v>9.5237008412</v>
      </c>
      <c r="P110" s="274">
        <v>7.0006728421</v>
      </c>
      <c r="Q110" s="275">
        <v>4.9213886786</v>
      </c>
      <c r="R110" s="215"/>
      <c r="S110" s="215"/>
      <c r="T110" s="215"/>
      <c r="U110" s="215"/>
      <c r="V110" s="215"/>
      <c r="W110" s="215"/>
      <c r="X110" s="215"/>
      <c r="Y110" s="215"/>
      <c r="Z110" s="215"/>
    </row>
    <row r="111">
      <c r="A111" s="273">
        <v>2014.0</v>
      </c>
      <c r="B111" s="274">
        <v>75.7075451827</v>
      </c>
      <c r="C111" s="274">
        <v>74.9156281466</v>
      </c>
      <c r="D111" s="274">
        <v>70.9566979012</v>
      </c>
      <c r="E111" s="274">
        <v>65.9913542255</v>
      </c>
      <c r="F111" s="274">
        <v>56.1737217892</v>
      </c>
      <c r="G111" s="274">
        <v>46.5376698964</v>
      </c>
      <c r="H111" s="274">
        <v>36.953041414</v>
      </c>
      <c r="I111" s="274">
        <v>32.2919512536</v>
      </c>
      <c r="J111" s="274">
        <v>27.8001417432</v>
      </c>
      <c r="K111" s="274">
        <v>23.4992703274</v>
      </c>
      <c r="L111" s="274">
        <v>19.5166226684</v>
      </c>
      <c r="M111" s="274">
        <v>15.934964863</v>
      </c>
      <c r="N111" s="274">
        <v>12.7454262402</v>
      </c>
      <c r="O111" s="274">
        <v>9.7739455236</v>
      </c>
      <c r="P111" s="274">
        <v>7.1569229726</v>
      </c>
      <c r="Q111" s="275">
        <v>5.0142763897</v>
      </c>
      <c r="R111" s="215"/>
      <c r="S111" s="215"/>
      <c r="T111" s="215"/>
      <c r="U111" s="215"/>
      <c r="V111" s="215"/>
      <c r="W111" s="215"/>
      <c r="X111" s="215"/>
      <c r="Y111" s="215"/>
      <c r="Z111" s="215"/>
    </row>
    <row r="112">
      <c r="A112" s="273">
        <v>2015.0</v>
      </c>
      <c r="B112" s="276">
        <v>75.6148426981</v>
      </c>
      <c r="C112" s="276">
        <v>74.8388071274</v>
      </c>
      <c r="D112" s="276">
        <v>70.8802360254</v>
      </c>
      <c r="E112" s="276">
        <v>65.9100917573</v>
      </c>
      <c r="F112" s="276">
        <v>56.0478139246</v>
      </c>
      <c r="G112" s="274">
        <v>46.4290190699</v>
      </c>
      <c r="H112" s="276">
        <v>36.8686581456</v>
      </c>
      <c r="I112" s="276">
        <v>32.1917271025</v>
      </c>
      <c r="J112" s="276">
        <v>27.6837151158</v>
      </c>
      <c r="K112" s="276">
        <v>23.3766134684</v>
      </c>
      <c r="L112" s="276">
        <v>19.3476002242</v>
      </c>
      <c r="M112" s="276">
        <v>15.7568298575</v>
      </c>
      <c r="N112" s="276">
        <v>12.5211922968</v>
      </c>
      <c r="O112" s="276">
        <v>9.637590445</v>
      </c>
      <c r="P112" s="276">
        <v>7.0364721706</v>
      </c>
      <c r="Q112" s="275">
        <v>4.9072249279</v>
      </c>
      <c r="R112" s="215"/>
      <c r="S112" s="215"/>
      <c r="T112" s="215"/>
      <c r="U112" s="215"/>
      <c r="V112" s="215"/>
      <c r="W112" s="215"/>
      <c r="X112" s="215"/>
      <c r="Y112" s="215"/>
      <c r="Z112" s="215"/>
    </row>
    <row r="113">
      <c r="A113" s="273">
        <v>2016.0</v>
      </c>
      <c r="B113" s="276">
        <v>76.044936268</v>
      </c>
      <c r="C113" s="276">
        <v>75.2862093515</v>
      </c>
      <c r="D113" s="276">
        <v>71.3362252148</v>
      </c>
      <c r="E113" s="276">
        <v>66.3636847349</v>
      </c>
      <c r="F113" s="276">
        <v>56.4999334103</v>
      </c>
      <c r="G113" s="274">
        <v>46.8730009903</v>
      </c>
      <c r="H113" s="276">
        <v>37.2862362393</v>
      </c>
      <c r="I113" s="276">
        <v>32.5926433934</v>
      </c>
      <c r="J113" s="276">
        <v>28.0710744042</v>
      </c>
      <c r="K113" s="276">
        <v>23.7411215306</v>
      </c>
      <c r="L113" s="276">
        <v>19.7141851788</v>
      </c>
      <c r="M113" s="276">
        <v>16.088107988</v>
      </c>
      <c r="N113" s="276">
        <v>12.8277410749</v>
      </c>
      <c r="O113" s="276">
        <v>9.9113292831</v>
      </c>
      <c r="P113" s="276">
        <v>7.3065114391</v>
      </c>
      <c r="Q113" s="275">
        <v>5.1540522193</v>
      </c>
      <c r="R113" s="215"/>
      <c r="S113" s="215"/>
      <c r="T113" s="215"/>
      <c r="U113" s="215"/>
      <c r="V113" s="215"/>
      <c r="W113" s="215"/>
      <c r="X113" s="215"/>
      <c r="Y113" s="215"/>
      <c r="Z113" s="215"/>
    </row>
    <row r="114">
      <c r="A114" s="273">
        <v>2017.0</v>
      </c>
      <c r="B114" s="276">
        <v>76.0048893891</v>
      </c>
      <c r="C114" s="276">
        <v>75.2437836813</v>
      </c>
      <c r="D114" s="276">
        <v>71.2968427025</v>
      </c>
      <c r="E114" s="276">
        <v>66.3332332831</v>
      </c>
      <c r="F114" s="276">
        <v>56.4696847451</v>
      </c>
      <c r="G114" s="274">
        <v>46.8563283314</v>
      </c>
      <c r="H114" s="276">
        <v>37.2870312456</v>
      </c>
      <c r="I114" s="276">
        <v>32.5957233485</v>
      </c>
      <c r="J114" s="276">
        <v>28.0550332005</v>
      </c>
      <c r="K114" s="276">
        <v>23.7491111806</v>
      </c>
      <c r="L114" s="276">
        <v>19.7059627968</v>
      </c>
      <c r="M114" s="276">
        <v>16.0876868714</v>
      </c>
      <c r="N114" s="276">
        <v>12.7988112907</v>
      </c>
      <c r="O114" s="276">
        <v>9.8853884583</v>
      </c>
      <c r="P114" s="276">
        <v>7.2647787808</v>
      </c>
      <c r="Q114" s="275">
        <v>5.1097800352</v>
      </c>
      <c r="R114" s="215"/>
      <c r="S114" s="215"/>
      <c r="T114" s="215"/>
      <c r="U114" s="215"/>
      <c r="V114" s="215"/>
      <c r="W114" s="215"/>
      <c r="X114" s="215"/>
      <c r="Y114" s="215"/>
      <c r="Z114" s="215"/>
    </row>
    <row r="115">
      <c r="A115" s="273">
        <v>2018.0</v>
      </c>
      <c r="B115" s="276">
        <v>76.0839391341</v>
      </c>
      <c r="C115" s="276">
        <v>75.2908852955</v>
      </c>
      <c r="D115" s="276">
        <v>71.3395059251</v>
      </c>
      <c r="E115" s="276">
        <v>66.3684280862</v>
      </c>
      <c r="F115" s="276">
        <v>56.5232868223</v>
      </c>
      <c r="G115" s="274">
        <v>46.9092871815</v>
      </c>
      <c r="H115" s="276">
        <v>37.3692288674</v>
      </c>
      <c r="I115" s="276">
        <v>32.6943002112</v>
      </c>
      <c r="J115" s="276">
        <v>28.1502521873</v>
      </c>
      <c r="K115" s="276">
        <v>23.8557734784</v>
      </c>
      <c r="L115" s="276">
        <v>19.8090806518</v>
      </c>
      <c r="M115" s="276">
        <v>16.1420802013</v>
      </c>
      <c r="N115" s="276">
        <v>12.870017684</v>
      </c>
      <c r="O115" s="276">
        <v>9.9710247583</v>
      </c>
      <c r="P115" s="276">
        <v>7.3621333659</v>
      </c>
      <c r="Q115" s="275">
        <v>5.2134012205</v>
      </c>
      <c r="R115" s="215"/>
      <c r="S115" s="215"/>
      <c r="T115" s="215"/>
      <c r="U115" s="215"/>
      <c r="V115" s="215"/>
      <c r="W115" s="215"/>
      <c r="X115" s="215"/>
      <c r="Y115" s="215"/>
      <c r="Z115" s="215"/>
    </row>
    <row r="116">
      <c r="A116" s="273">
        <v>2019.0</v>
      </c>
      <c r="B116" s="276">
        <v>76.3289995826</v>
      </c>
      <c r="C116" s="276">
        <v>75.5464237261</v>
      </c>
      <c r="D116" s="276">
        <v>71.5908224201</v>
      </c>
      <c r="E116" s="276">
        <v>66.6240800913</v>
      </c>
      <c r="F116" s="276">
        <v>56.7839505819</v>
      </c>
      <c r="G116" s="274">
        <v>47.1586042711</v>
      </c>
      <c r="H116" s="276">
        <v>37.588183551</v>
      </c>
      <c r="I116" s="276">
        <v>32.8976710184</v>
      </c>
      <c r="J116" s="276">
        <v>28.3610395237</v>
      </c>
      <c r="K116" s="276">
        <v>24.054347424</v>
      </c>
      <c r="L116" s="276">
        <v>19.9649530014</v>
      </c>
      <c r="M116" s="276">
        <v>16.286760354</v>
      </c>
      <c r="N116" s="276">
        <v>12.9820047609</v>
      </c>
      <c r="O116" s="276">
        <v>10.0231621524</v>
      </c>
      <c r="P116" s="276">
        <v>7.3881109994</v>
      </c>
      <c r="Q116" s="275">
        <v>5.2328905243</v>
      </c>
      <c r="R116" s="215"/>
      <c r="S116" s="215"/>
      <c r="T116" s="215"/>
      <c r="U116" s="215"/>
      <c r="V116" s="215"/>
      <c r="W116" s="215"/>
      <c r="X116" s="215"/>
      <c r="Y116" s="215"/>
      <c r="Z116" s="215"/>
    </row>
    <row r="117">
      <c r="A117" s="273">
        <v>2020.0</v>
      </c>
      <c r="B117" s="276">
        <v>75.3035998674</v>
      </c>
      <c r="C117" s="274">
        <v>74.5034122149</v>
      </c>
      <c r="D117" s="274">
        <v>70.5488906217</v>
      </c>
      <c r="E117" s="274">
        <v>65.577178338</v>
      </c>
      <c r="F117" s="274">
        <v>55.6976235568</v>
      </c>
      <c r="G117" s="274">
        <v>46.0404806323</v>
      </c>
      <c r="H117" s="274">
        <v>36.4836412469</v>
      </c>
      <c r="I117" s="274">
        <v>31.8126003415</v>
      </c>
      <c r="J117" s="274">
        <v>27.263810285</v>
      </c>
      <c r="K117" s="274">
        <v>22.9487699845</v>
      </c>
      <c r="L117" s="274">
        <v>18.8882378977</v>
      </c>
      <c r="M117" s="274">
        <v>15.2198528412</v>
      </c>
      <c r="N117" s="274">
        <v>11.9561421582</v>
      </c>
      <c r="O117" s="274">
        <v>9.0794003922</v>
      </c>
      <c r="P117" s="274">
        <v>6.6271909047</v>
      </c>
      <c r="Q117" s="275">
        <v>4.6456403269</v>
      </c>
      <c r="R117" s="215"/>
      <c r="S117" s="215"/>
      <c r="T117" s="215"/>
      <c r="U117" s="215"/>
      <c r="V117" s="215"/>
      <c r="W117" s="215"/>
      <c r="X117" s="215"/>
      <c r="Y117" s="215"/>
      <c r="Z117" s="215"/>
    </row>
    <row r="118">
      <c r="A118" s="273">
        <v>2021.0</v>
      </c>
      <c r="B118" s="274">
        <v>74.0931411952</v>
      </c>
      <c r="C118" s="274">
        <v>73.2873673155</v>
      </c>
      <c r="D118" s="274">
        <v>69.3231095711</v>
      </c>
      <c r="E118" s="274">
        <v>64.3554505831</v>
      </c>
      <c r="F118" s="274">
        <v>54.4930096471</v>
      </c>
      <c r="G118" s="274">
        <v>44.817791066</v>
      </c>
      <c r="H118" s="274">
        <v>35.310169513</v>
      </c>
      <c r="I118" s="274">
        <v>30.6701274187</v>
      </c>
      <c r="J118" s="274">
        <v>26.1841510533</v>
      </c>
      <c r="K118" s="274">
        <v>21.9503176085</v>
      </c>
      <c r="L118" s="274">
        <v>18.0254000133</v>
      </c>
      <c r="M118" s="274">
        <v>14.5127264111</v>
      </c>
      <c r="N118" s="274">
        <v>11.4161989698</v>
      </c>
      <c r="O118" s="274">
        <v>8.7424619696</v>
      </c>
      <c r="P118" s="274">
        <v>6.4780282492</v>
      </c>
      <c r="Q118" s="275">
        <v>4.6255873107</v>
      </c>
      <c r="R118" s="215"/>
      <c r="S118" s="215"/>
      <c r="T118" s="215"/>
      <c r="U118" s="215"/>
      <c r="V118" s="215"/>
      <c r="W118" s="215"/>
      <c r="X118" s="215"/>
      <c r="Y118" s="215"/>
      <c r="Z118" s="215"/>
    </row>
    <row r="119">
      <c r="A119" s="277">
        <v>2022.0</v>
      </c>
      <c r="B119" s="278">
        <v>76.14838053</v>
      </c>
      <c r="C119" s="278">
        <v>75.32061722</v>
      </c>
      <c r="D119" s="278">
        <v>71.3597104</v>
      </c>
      <c r="E119" s="278">
        <v>66.38456425</v>
      </c>
      <c r="F119" s="278">
        <v>56.53275604</v>
      </c>
      <c r="G119" s="278">
        <v>46.90620237</v>
      </c>
      <c r="H119" s="278">
        <v>37.40634832</v>
      </c>
      <c r="I119" s="278">
        <v>32.74834212</v>
      </c>
      <c r="J119" s="278">
        <v>28.21353246</v>
      </c>
      <c r="K119" s="278">
        <v>23.88244001</v>
      </c>
      <c r="L119" s="278">
        <v>19.79568847</v>
      </c>
      <c r="M119" s="278">
        <v>16.05444405</v>
      </c>
      <c r="N119" s="278">
        <v>12.71747441</v>
      </c>
      <c r="O119" s="278">
        <v>9.753427395</v>
      </c>
      <c r="P119" s="278">
        <v>7.164325089</v>
      </c>
      <c r="Q119" s="279">
        <v>5.01509094</v>
      </c>
      <c r="R119" s="215"/>
      <c r="S119" s="215"/>
      <c r="T119" s="215"/>
      <c r="U119" s="215"/>
      <c r="V119" s="215"/>
      <c r="W119" s="215"/>
      <c r="X119" s="215"/>
      <c r="Y119" s="215"/>
      <c r="Z119" s="215"/>
    </row>
    <row r="120">
      <c r="A120" s="271" t="s">
        <v>388</v>
      </c>
      <c r="B120" s="266"/>
      <c r="C120" s="266"/>
      <c r="D120" s="266"/>
      <c r="E120" s="266"/>
      <c r="F120" s="266"/>
      <c r="G120" s="266"/>
      <c r="H120" s="266"/>
      <c r="I120" s="266"/>
      <c r="J120" s="266"/>
      <c r="K120" s="266"/>
      <c r="L120" s="266"/>
      <c r="M120" s="266"/>
      <c r="N120" s="266"/>
      <c r="O120" s="266"/>
      <c r="P120" s="266"/>
      <c r="Q120" s="266"/>
      <c r="R120" s="215"/>
      <c r="S120" s="215"/>
      <c r="T120" s="215"/>
      <c r="U120" s="215"/>
      <c r="V120" s="215"/>
      <c r="W120" s="215"/>
      <c r="X120" s="215"/>
      <c r="Y120" s="215"/>
      <c r="Z120" s="215"/>
    </row>
    <row r="121">
      <c r="A121" s="273">
        <v>1920.0</v>
      </c>
      <c r="B121" s="274">
        <v>49.777447325</v>
      </c>
      <c r="C121" s="274">
        <v>56.8225069752</v>
      </c>
      <c r="D121" s="274">
        <v>55.4881985395</v>
      </c>
      <c r="E121" s="274">
        <v>51.5150185423</v>
      </c>
      <c r="F121" s="274">
        <v>43.3634252256</v>
      </c>
      <c r="G121" s="274">
        <v>36.1542353874</v>
      </c>
      <c r="H121" s="274">
        <v>28.7722463918</v>
      </c>
      <c r="I121" s="274">
        <v>24.9923070285</v>
      </c>
      <c r="J121" s="274">
        <v>21.2188369317</v>
      </c>
      <c r="K121" s="274">
        <v>17.5805281022</v>
      </c>
      <c r="L121" s="274">
        <v>14.2053185188</v>
      </c>
      <c r="M121" s="274">
        <v>11.1741488536</v>
      </c>
      <c r="N121" s="274">
        <v>8.5525336261</v>
      </c>
      <c r="O121" s="274">
        <v>6.4488755533</v>
      </c>
      <c r="P121" s="274">
        <v>4.8825047619</v>
      </c>
      <c r="Q121" s="275">
        <v>3.7350596878</v>
      </c>
      <c r="R121" s="215"/>
      <c r="S121" s="215"/>
      <c r="T121" s="215"/>
      <c r="U121" s="215"/>
      <c r="V121" s="215"/>
      <c r="W121" s="215"/>
      <c r="X121" s="215"/>
      <c r="Y121" s="215"/>
      <c r="Z121" s="215"/>
    </row>
    <row r="122">
      <c r="A122" s="273">
        <v>1921.0</v>
      </c>
      <c r="B122" s="274">
        <v>51.8279599416</v>
      </c>
      <c r="C122" s="274">
        <v>59.9310061238</v>
      </c>
      <c r="D122" s="274">
        <v>58.3395022596</v>
      </c>
      <c r="E122" s="274">
        <v>54.0691533704</v>
      </c>
      <c r="F122" s="274">
        <v>45.4855325425</v>
      </c>
      <c r="G122" s="274">
        <v>37.7723571511</v>
      </c>
      <c r="H122" s="274">
        <v>29.9318300599</v>
      </c>
      <c r="I122" s="274">
        <v>25.9623544393</v>
      </c>
      <c r="J122" s="274">
        <v>22.0610409332</v>
      </c>
      <c r="K122" s="274">
        <v>18.2795111211</v>
      </c>
      <c r="L122" s="274">
        <v>14.7266487875</v>
      </c>
      <c r="M122" s="274">
        <v>11.5768653513</v>
      </c>
      <c r="N122" s="274">
        <v>8.7987706342</v>
      </c>
      <c r="O122" s="274">
        <v>6.5509199089</v>
      </c>
      <c r="P122" s="274">
        <v>4.821794571</v>
      </c>
      <c r="Q122" s="275">
        <v>3.5434978489</v>
      </c>
      <c r="R122" s="215"/>
      <c r="S122" s="215"/>
      <c r="T122" s="215"/>
      <c r="U122" s="215"/>
      <c r="V122" s="215"/>
      <c r="W122" s="215"/>
      <c r="X122" s="215"/>
      <c r="Y122" s="215"/>
      <c r="Z122" s="215"/>
    </row>
    <row r="123">
      <c r="A123" s="273">
        <v>1922.0</v>
      </c>
      <c r="B123" s="274">
        <v>52.6985217523</v>
      </c>
      <c r="C123" s="274">
        <v>60.0673334003</v>
      </c>
      <c r="D123" s="274">
        <v>58.3700298907</v>
      </c>
      <c r="E123" s="274">
        <v>54.0102733261</v>
      </c>
      <c r="F123" s="274">
        <v>45.3558373958</v>
      </c>
      <c r="G123" s="274">
        <v>37.5237411104</v>
      </c>
      <c r="H123" s="274">
        <v>29.6594705422</v>
      </c>
      <c r="I123" s="274">
        <v>25.7128071402</v>
      </c>
      <c r="J123" s="274">
        <v>21.8079958106</v>
      </c>
      <c r="K123" s="274">
        <v>18.0284896794</v>
      </c>
      <c r="L123" s="274">
        <v>14.4592255026</v>
      </c>
      <c r="M123" s="274">
        <v>11.2324173146</v>
      </c>
      <c r="N123" s="274">
        <v>8.4525318699</v>
      </c>
      <c r="O123" s="274">
        <v>6.2438899977</v>
      </c>
      <c r="P123" s="274">
        <v>4.574484419</v>
      </c>
      <c r="Q123" s="275">
        <v>3.3571361494</v>
      </c>
      <c r="R123" s="215"/>
      <c r="S123" s="215"/>
      <c r="T123" s="215"/>
      <c r="U123" s="215"/>
      <c r="V123" s="215"/>
      <c r="W123" s="215"/>
      <c r="X123" s="215"/>
      <c r="Y123" s="215"/>
      <c r="Z123" s="215"/>
    </row>
    <row r="124">
      <c r="A124" s="273">
        <v>1923.0</v>
      </c>
      <c r="B124" s="274">
        <v>55.8588373484</v>
      </c>
      <c r="C124" s="274">
        <v>62.4632591102</v>
      </c>
      <c r="D124" s="274">
        <v>60.3028905951</v>
      </c>
      <c r="E124" s="274">
        <v>55.8820762049</v>
      </c>
      <c r="F124" s="274">
        <v>47.0945476498</v>
      </c>
      <c r="G124" s="274">
        <v>39.069843147</v>
      </c>
      <c r="H124" s="274">
        <v>31.0072949248</v>
      </c>
      <c r="I124" s="274">
        <v>26.9568508787</v>
      </c>
      <c r="J124" s="274">
        <v>22.9777816038</v>
      </c>
      <c r="K124" s="274">
        <v>19.1844488863</v>
      </c>
      <c r="L124" s="274">
        <v>15.5945399371</v>
      </c>
      <c r="M124" s="274">
        <v>12.3359470147</v>
      </c>
      <c r="N124" s="274">
        <v>9.467610449</v>
      </c>
      <c r="O124" s="274">
        <v>7.1468222085</v>
      </c>
      <c r="P124" s="274">
        <v>5.3609893541</v>
      </c>
      <c r="Q124" s="275">
        <v>4.0253416128</v>
      </c>
      <c r="R124" s="215"/>
      <c r="S124" s="215"/>
      <c r="T124" s="215"/>
      <c r="U124" s="215"/>
      <c r="V124" s="215"/>
      <c r="W124" s="215"/>
      <c r="X124" s="215"/>
      <c r="Y124" s="215"/>
      <c r="Z124" s="215"/>
    </row>
    <row r="125">
      <c r="A125" s="273">
        <v>1924.0</v>
      </c>
      <c r="B125" s="274">
        <v>55.8399842955</v>
      </c>
      <c r="C125" s="274">
        <v>62.3750740074</v>
      </c>
      <c r="D125" s="274">
        <v>60.1701454275</v>
      </c>
      <c r="E125" s="274">
        <v>55.7275961184</v>
      </c>
      <c r="F125" s="274">
        <v>46.9322918533</v>
      </c>
      <c r="G125" s="274">
        <v>38.8475283486</v>
      </c>
      <c r="H125" s="274">
        <v>30.7288064064</v>
      </c>
      <c r="I125" s="274">
        <v>26.6840137938</v>
      </c>
      <c r="J125" s="274">
        <v>22.6865738376</v>
      </c>
      <c r="K125" s="274">
        <v>18.8866833862</v>
      </c>
      <c r="L125" s="274">
        <v>15.2888462609</v>
      </c>
      <c r="M125" s="274">
        <v>12.0169916366</v>
      </c>
      <c r="N125" s="274">
        <v>9.1721560036</v>
      </c>
      <c r="O125" s="274">
        <v>6.870332663</v>
      </c>
      <c r="P125" s="274">
        <v>5.0538278257</v>
      </c>
      <c r="Q125" s="275">
        <v>3.6697696149</v>
      </c>
      <c r="R125" s="215"/>
      <c r="S125" s="215"/>
      <c r="T125" s="215"/>
      <c r="U125" s="215"/>
      <c r="V125" s="215"/>
      <c r="W125" s="215"/>
      <c r="X125" s="215"/>
      <c r="Y125" s="215"/>
      <c r="Z125" s="215"/>
    </row>
    <row r="126">
      <c r="A126" s="273">
        <v>1925.0</v>
      </c>
      <c r="B126" s="274">
        <v>56.0537490893</v>
      </c>
      <c r="C126" s="274">
        <v>62.4562689742</v>
      </c>
      <c r="D126" s="274">
        <v>60.2554435446</v>
      </c>
      <c r="E126" s="274">
        <v>55.7851616213</v>
      </c>
      <c r="F126" s="274">
        <v>47.0061593467</v>
      </c>
      <c r="G126" s="274">
        <v>38.9257796344</v>
      </c>
      <c r="H126" s="274">
        <v>30.784884322</v>
      </c>
      <c r="I126" s="274">
        <v>26.6964154252</v>
      </c>
      <c r="J126" s="274">
        <v>22.7100944941</v>
      </c>
      <c r="K126" s="274">
        <v>18.8963567084</v>
      </c>
      <c r="L126" s="274">
        <v>15.2907017391</v>
      </c>
      <c r="M126" s="274">
        <v>12.0687086001</v>
      </c>
      <c r="N126" s="274">
        <v>9.2065725023</v>
      </c>
      <c r="O126" s="274">
        <v>6.826017547</v>
      </c>
      <c r="P126" s="274">
        <v>4.971243921</v>
      </c>
      <c r="Q126" s="275">
        <v>3.5930572148</v>
      </c>
      <c r="R126" s="215"/>
      <c r="S126" s="215"/>
      <c r="T126" s="215"/>
      <c r="U126" s="215"/>
      <c r="V126" s="215"/>
      <c r="W126" s="215"/>
      <c r="X126" s="215"/>
      <c r="Y126" s="215"/>
      <c r="Z126" s="215"/>
    </row>
    <row r="127">
      <c r="A127" s="273">
        <v>1926.0</v>
      </c>
      <c r="B127" s="274">
        <v>55.8563387863</v>
      </c>
      <c r="C127" s="274">
        <v>62.334295176</v>
      </c>
      <c r="D127" s="274">
        <v>60.2900869711</v>
      </c>
      <c r="E127" s="274">
        <v>55.8837223473</v>
      </c>
      <c r="F127" s="274">
        <v>47.1217711043</v>
      </c>
      <c r="G127" s="274">
        <v>39.0179346631</v>
      </c>
      <c r="H127" s="274">
        <v>30.824602384</v>
      </c>
      <c r="I127" s="274">
        <v>26.7437323924</v>
      </c>
      <c r="J127" s="274">
        <v>22.7525511074</v>
      </c>
      <c r="K127" s="274">
        <v>18.963069811</v>
      </c>
      <c r="L127" s="274">
        <v>15.3304722526</v>
      </c>
      <c r="M127" s="274">
        <v>12.0464608583</v>
      </c>
      <c r="N127" s="274">
        <v>9.2149240648</v>
      </c>
      <c r="O127" s="274">
        <v>6.8143915641</v>
      </c>
      <c r="P127" s="274">
        <v>4.9766017594</v>
      </c>
      <c r="Q127" s="275">
        <v>3.5945826254</v>
      </c>
      <c r="R127" s="215"/>
      <c r="S127" s="215"/>
      <c r="T127" s="215"/>
      <c r="U127" s="215"/>
      <c r="V127" s="215"/>
      <c r="W127" s="215"/>
      <c r="X127" s="215"/>
      <c r="Y127" s="215"/>
      <c r="Z127" s="215"/>
    </row>
    <row r="128">
      <c r="A128" s="273">
        <v>1927.0</v>
      </c>
      <c r="B128" s="274">
        <v>55.1079173619</v>
      </c>
      <c r="C128" s="274">
        <v>61.7459536215</v>
      </c>
      <c r="D128" s="274">
        <v>59.8910622407</v>
      </c>
      <c r="E128" s="274">
        <v>55.5710042936</v>
      </c>
      <c r="F128" s="274">
        <v>46.7838955298</v>
      </c>
      <c r="G128" s="274">
        <v>38.6647401143</v>
      </c>
      <c r="H128" s="274">
        <v>30.4718896171</v>
      </c>
      <c r="I128" s="274">
        <v>26.3843297702</v>
      </c>
      <c r="J128" s="274">
        <v>22.3973625448</v>
      </c>
      <c r="K128" s="274">
        <v>18.5789676627</v>
      </c>
      <c r="L128" s="274">
        <v>14.9629560661</v>
      </c>
      <c r="M128" s="274">
        <v>11.6624496645</v>
      </c>
      <c r="N128" s="274">
        <v>8.8308611022</v>
      </c>
      <c r="O128" s="274">
        <v>6.4923479587</v>
      </c>
      <c r="P128" s="274">
        <v>4.7031140988</v>
      </c>
      <c r="Q128" s="275">
        <v>3.3851010644</v>
      </c>
      <c r="R128" s="215"/>
      <c r="S128" s="215"/>
      <c r="T128" s="215"/>
      <c r="U128" s="215"/>
      <c r="V128" s="215"/>
      <c r="W128" s="215"/>
      <c r="X128" s="215"/>
      <c r="Y128" s="215"/>
      <c r="Z128" s="215"/>
    </row>
    <row r="129">
      <c r="A129" s="273">
        <v>1928.0</v>
      </c>
      <c r="B129" s="274">
        <v>56.672186081</v>
      </c>
      <c r="C129" s="274">
        <v>62.7978183959</v>
      </c>
      <c r="D129" s="274">
        <v>60.5569134107</v>
      </c>
      <c r="E129" s="274">
        <v>56.3266247837</v>
      </c>
      <c r="F129" s="274">
        <v>47.5002484095</v>
      </c>
      <c r="G129" s="274">
        <v>39.3646957285</v>
      </c>
      <c r="H129" s="274">
        <v>31.0943608776</v>
      </c>
      <c r="I129" s="274">
        <v>26.962698712</v>
      </c>
      <c r="J129" s="274">
        <v>22.9231125733</v>
      </c>
      <c r="K129" s="274">
        <v>19.0714373744</v>
      </c>
      <c r="L129" s="274">
        <v>15.4074421912</v>
      </c>
      <c r="M129" s="274">
        <v>12.124471359</v>
      </c>
      <c r="N129" s="274">
        <v>9.2963553594</v>
      </c>
      <c r="O129" s="274">
        <v>6.9458510686</v>
      </c>
      <c r="P129" s="274">
        <v>5.0475352175</v>
      </c>
      <c r="Q129" s="275">
        <v>3.6179829935</v>
      </c>
      <c r="R129" s="215"/>
      <c r="S129" s="215"/>
      <c r="T129" s="215"/>
      <c r="U129" s="215"/>
      <c r="V129" s="215"/>
      <c r="W129" s="215"/>
      <c r="X129" s="215"/>
      <c r="Y129" s="215"/>
      <c r="Z129" s="215"/>
    </row>
    <row r="130">
      <c r="A130" s="273">
        <v>1929.0</v>
      </c>
      <c r="B130" s="274">
        <v>56.1458536148</v>
      </c>
      <c r="C130" s="274">
        <v>62.241762098</v>
      </c>
      <c r="D130" s="274">
        <v>59.9540462566</v>
      </c>
      <c r="E130" s="274">
        <v>55.8025350049</v>
      </c>
      <c r="F130" s="274">
        <v>46.9774693388</v>
      </c>
      <c r="G130" s="274">
        <v>38.8144055134</v>
      </c>
      <c r="H130" s="274">
        <v>30.5733025761</v>
      </c>
      <c r="I130" s="274">
        <v>26.438142476</v>
      </c>
      <c r="J130" s="274">
        <v>22.4109595285</v>
      </c>
      <c r="K130" s="274">
        <v>18.5946815627</v>
      </c>
      <c r="L130" s="274">
        <v>14.9591288795</v>
      </c>
      <c r="M130" s="274">
        <v>11.6670773421</v>
      </c>
      <c r="N130" s="274">
        <v>8.8654107342</v>
      </c>
      <c r="O130" s="274">
        <v>6.5714448597</v>
      </c>
      <c r="P130" s="274">
        <v>4.7690785739</v>
      </c>
      <c r="Q130" s="275">
        <v>3.4792782642</v>
      </c>
      <c r="R130" s="215"/>
      <c r="S130" s="215"/>
      <c r="T130" s="215"/>
      <c r="U130" s="215"/>
      <c r="V130" s="215"/>
      <c r="W130" s="215"/>
      <c r="X130" s="215"/>
      <c r="Y130" s="215"/>
      <c r="Z130" s="215"/>
    </row>
    <row r="131">
      <c r="A131" s="273">
        <v>1930.0</v>
      </c>
      <c r="B131" s="274">
        <v>57.6136085044</v>
      </c>
      <c r="C131" s="274">
        <v>63.7141015628</v>
      </c>
      <c r="D131" s="274">
        <v>61.5288663743</v>
      </c>
      <c r="E131" s="274">
        <v>57.3756950768</v>
      </c>
      <c r="F131" s="274">
        <v>48.5148291606</v>
      </c>
      <c r="G131" s="274">
        <v>40.2206388846</v>
      </c>
      <c r="H131" s="274">
        <v>31.8510191483</v>
      </c>
      <c r="I131" s="274">
        <v>27.6830254686</v>
      </c>
      <c r="J131" s="274">
        <v>23.588554972</v>
      </c>
      <c r="K131" s="274">
        <v>19.6673841904</v>
      </c>
      <c r="L131" s="274">
        <v>15.9965393142</v>
      </c>
      <c r="M131" s="274">
        <v>12.6631355091</v>
      </c>
      <c r="N131" s="274">
        <v>9.7728212734</v>
      </c>
      <c r="O131" s="274">
        <v>7.3732473234</v>
      </c>
      <c r="P131" s="274">
        <v>5.4443726472</v>
      </c>
      <c r="Q131" s="275">
        <v>3.986113848</v>
      </c>
      <c r="R131" s="215"/>
      <c r="S131" s="215"/>
      <c r="T131" s="215"/>
      <c r="U131" s="215"/>
      <c r="V131" s="215"/>
      <c r="W131" s="215"/>
      <c r="X131" s="215"/>
      <c r="Y131" s="215"/>
      <c r="Z131" s="215"/>
    </row>
    <row r="132">
      <c r="A132" s="273">
        <v>1931.0</v>
      </c>
      <c r="B132" s="274">
        <v>58.2795616844</v>
      </c>
      <c r="C132" s="274">
        <v>63.7008951013</v>
      </c>
      <c r="D132" s="274">
        <v>61.2500675427</v>
      </c>
      <c r="E132" s="274">
        <v>57.0249756702</v>
      </c>
      <c r="F132" s="274">
        <v>48.1727063381</v>
      </c>
      <c r="G132" s="274">
        <v>39.8896450711</v>
      </c>
      <c r="H132" s="274">
        <v>31.502473963</v>
      </c>
      <c r="I132" s="274">
        <v>27.3207478112</v>
      </c>
      <c r="J132" s="274">
        <v>23.2364341744</v>
      </c>
      <c r="K132" s="274">
        <v>19.3413120862</v>
      </c>
      <c r="L132" s="274">
        <v>15.6716794209</v>
      </c>
      <c r="M132" s="274">
        <v>12.3303170552</v>
      </c>
      <c r="N132" s="274">
        <v>9.3879953978</v>
      </c>
      <c r="O132" s="274">
        <v>7.0068253675</v>
      </c>
      <c r="P132" s="274">
        <v>5.1257226998</v>
      </c>
      <c r="Q132" s="275">
        <v>3.7524996687</v>
      </c>
      <c r="R132" s="215"/>
      <c r="S132" s="215"/>
      <c r="T132" s="215"/>
      <c r="U132" s="215"/>
      <c r="V132" s="215"/>
      <c r="W132" s="215"/>
      <c r="X132" s="215"/>
      <c r="Y132" s="215"/>
      <c r="Z132" s="215"/>
    </row>
    <row r="133">
      <c r="A133" s="273">
        <v>1932.0</v>
      </c>
      <c r="B133" s="274">
        <v>58.3691750654</v>
      </c>
      <c r="C133" s="274">
        <v>63.7921621365</v>
      </c>
      <c r="D133" s="274">
        <v>61.3998707157</v>
      </c>
      <c r="E133" s="274">
        <v>57.266698684</v>
      </c>
      <c r="F133" s="274">
        <v>48.4117096662</v>
      </c>
      <c r="G133" s="274">
        <v>40.0351046267</v>
      </c>
      <c r="H133" s="274">
        <v>31.6034955513</v>
      </c>
      <c r="I133" s="274">
        <v>27.4461523872</v>
      </c>
      <c r="J133" s="274">
        <v>23.3664718414</v>
      </c>
      <c r="K133" s="274">
        <v>19.4712774534</v>
      </c>
      <c r="L133" s="274">
        <v>15.79998063</v>
      </c>
      <c r="M133" s="274">
        <v>12.4207886571</v>
      </c>
      <c r="N133" s="274">
        <v>9.4935741628</v>
      </c>
      <c r="O133" s="274">
        <v>7.0922168981</v>
      </c>
      <c r="P133" s="274">
        <v>5.1749655828</v>
      </c>
      <c r="Q133" s="275">
        <v>3.8190201857</v>
      </c>
      <c r="R133" s="215"/>
      <c r="S133" s="215"/>
      <c r="T133" s="215"/>
      <c r="U133" s="215"/>
      <c r="V133" s="215"/>
      <c r="W133" s="215"/>
      <c r="X133" s="215"/>
      <c r="Y133" s="215"/>
      <c r="Z133" s="215"/>
    </row>
    <row r="134">
      <c r="A134" s="273">
        <v>1933.0</v>
      </c>
      <c r="B134" s="274">
        <v>58.7947712746</v>
      </c>
      <c r="C134" s="274">
        <v>64.0263153926</v>
      </c>
      <c r="D134" s="274">
        <v>61.6343105169</v>
      </c>
      <c r="E134" s="274">
        <v>57.5340117728</v>
      </c>
      <c r="F134" s="274">
        <v>48.6503799188</v>
      </c>
      <c r="G134" s="274">
        <v>40.2085927999</v>
      </c>
      <c r="H134" s="274">
        <v>31.7230138713</v>
      </c>
      <c r="I134" s="274">
        <v>27.5511691261</v>
      </c>
      <c r="J134" s="274">
        <v>23.5087896985</v>
      </c>
      <c r="K134" s="274">
        <v>19.5702458989</v>
      </c>
      <c r="L134" s="274">
        <v>15.8518926069</v>
      </c>
      <c r="M134" s="274">
        <v>12.453561258</v>
      </c>
      <c r="N134" s="274">
        <v>9.4966911738</v>
      </c>
      <c r="O134" s="274">
        <v>7.048635752</v>
      </c>
      <c r="P134" s="274">
        <v>5.0743200774</v>
      </c>
      <c r="Q134" s="275">
        <v>3.6276225465</v>
      </c>
      <c r="R134" s="215"/>
      <c r="S134" s="215"/>
      <c r="T134" s="215"/>
      <c r="U134" s="215"/>
      <c r="V134" s="215"/>
      <c r="W134" s="215"/>
      <c r="X134" s="215"/>
      <c r="Y134" s="215"/>
      <c r="Z134" s="215"/>
    </row>
    <row r="135">
      <c r="A135" s="273">
        <v>1934.0</v>
      </c>
      <c r="B135" s="274">
        <v>59.6334644405</v>
      </c>
      <c r="C135" s="274">
        <v>64.8143213175</v>
      </c>
      <c r="D135" s="274">
        <v>62.3125326216</v>
      </c>
      <c r="E135" s="274">
        <v>58.2385068974</v>
      </c>
      <c r="F135" s="274">
        <v>49.3087631412</v>
      </c>
      <c r="G135" s="274">
        <v>40.8712064715</v>
      </c>
      <c r="H135" s="274">
        <v>32.3087836251</v>
      </c>
      <c r="I135" s="274">
        <v>28.0903714767</v>
      </c>
      <c r="J135" s="274">
        <v>23.9691807479</v>
      </c>
      <c r="K135" s="274">
        <v>20.0214110699</v>
      </c>
      <c r="L135" s="274">
        <v>16.2784812681</v>
      </c>
      <c r="M135" s="274">
        <v>12.8781019297</v>
      </c>
      <c r="N135" s="274">
        <v>9.8953121433</v>
      </c>
      <c r="O135" s="274">
        <v>7.4596356869</v>
      </c>
      <c r="P135" s="274">
        <v>5.4854287881</v>
      </c>
      <c r="Q135" s="275">
        <v>3.9821924116</v>
      </c>
      <c r="R135" s="215"/>
      <c r="S135" s="215"/>
      <c r="T135" s="215"/>
      <c r="U135" s="215"/>
      <c r="V135" s="215"/>
      <c r="W135" s="215"/>
      <c r="X135" s="215"/>
      <c r="Y135" s="215"/>
      <c r="Z135" s="215"/>
    </row>
    <row r="136">
      <c r="A136" s="273">
        <v>1935.0</v>
      </c>
      <c r="B136" s="274">
        <v>59.7909463144</v>
      </c>
      <c r="C136" s="274">
        <v>64.6646672652</v>
      </c>
      <c r="D136" s="274">
        <v>62.0678140337</v>
      </c>
      <c r="E136" s="274">
        <v>57.8886481263</v>
      </c>
      <c r="F136" s="274">
        <v>48.9847349515</v>
      </c>
      <c r="G136" s="274">
        <v>40.4759497999</v>
      </c>
      <c r="H136" s="274">
        <v>31.8728986472</v>
      </c>
      <c r="I136" s="274">
        <v>27.6200350062</v>
      </c>
      <c r="J136" s="274">
        <v>23.4942689987</v>
      </c>
      <c r="K136" s="274">
        <v>19.5500144267</v>
      </c>
      <c r="L136" s="274">
        <v>15.8113483562</v>
      </c>
      <c r="M136" s="274">
        <v>12.3998845323</v>
      </c>
      <c r="N136" s="274">
        <v>9.4325123939</v>
      </c>
      <c r="O136" s="274">
        <v>6.9745602976</v>
      </c>
      <c r="P136" s="274">
        <v>5.0522362688</v>
      </c>
      <c r="Q136" s="275">
        <v>3.6360492662</v>
      </c>
      <c r="R136" s="215"/>
      <c r="S136" s="215"/>
      <c r="T136" s="215"/>
      <c r="U136" s="215"/>
      <c r="V136" s="215"/>
      <c r="W136" s="215"/>
      <c r="X136" s="215"/>
      <c r="Y136" s="215"/>
      <c r="Z136" s="215"/>
    </row>
    <row r="137">
      <c r="A137" s="273">
        <v>1936.0</v>
      </c>
      <c r="B137" s="274">
        <v>59.8357334543</v>
      </c>
      <c r="C137" s="274">
        <v>64.745455114</v>
      </c>
      <c r="D137" s="274">
        <v>62.2539148413</v>
      </c>
      <c r="E137" s="274">
        <v>58.0396385099</v>
      </c>
      <c r="F137" s="274">
        <v>49.1128402095</v>
      </c>
      <c r="G137" s="274">
        <v>40.5841866482</v>
      </c>
      <c r="H137" s="274">
        <v>32.0012028647</v>
      </c>
      <c r="I137" s="274">
        <v>27.7486482834</v>
      </c>
      <c r="J137" s="274">
        <v>23.6168478352</v>
      </c>
      <c r="K137" s="274">
        <v>19.6466932598</v>
      </c>
      <c r="L137" s="274">
        <v>15.9325147227</v>
      </c>
      <c r="M137" s="274">
        <v>12.5591567793</v>
      </c>
      <c r="N137" s="274">
        <v>9.6161615376</v>
      </c>
      <c r="O137" s="274">
        <v>7.1432014879</v>
      </c>
      <c r="P137" s="274">
        <v>5.2137199407</v>
      </c>
      <c r="Q137" s="275">
        <v>3.6835902965</v>
      </c>
      <c r="R137" s="215"/>
      <c r="S137" s="215"/>
      <c r="T137" s="215"/>
      <c r="U137" s="215"/>
      <c r="V137" s="215"/>
      <c r="W137" s="215"/>
      <c r="X137" s="215"/>
      <c r="Y137" s="215"/>
      <c r="Z137" s="215"/>
    </row>
    <row r="138">
      <c r="A138" s="273">
        <v>1937.0</v>
      </c>
      <c r="B138" s="274">
        <v>60.4067486739</v>
      </c>
      <c r="C138" s="274">
        <v>65.2481883642</v>
      </c>
      <c r="D138" s="274">
        <v>62.5436265479</v>
      </c>
      <c r="E138" s="274">
        <v>58.2801126411</v>
      </c>
      <c r="F138" s="274">
        <v>49.2622425674</v>
      </c>
      <c r="G138" s="274">
        <v>40.6618720586</v>
      </c>
      <c r="H138" s="274">
        <v>32.0203591331</v>
      </c>
      <c r="I138" s="274">
        <v>27.7663213726</v>
      </c>
      <c r="J138" s="274">
        <v>23.6230667213</v>
      </c>
      <c r="K138" s="274">
        <v>19.6579957047</v>
      </c>
      <c r="L138" s="274">
        <v>15.9267116262</v>
      </c>
      <c r="M138" s="274">
        <v>12.5482757715</v>
      </c>
      <c r="N138" s="274">
        <v>9.5607760684</v>
      </c>
      <c r="O138" s="274">
        <v>7.0654550366</v>
      </c>
      <c r="P138" s="274">
        <v>5.0928317219</v>
      </c>
      <c r="Q138" s="275">
        <v>3.6267543552</v>
      </c>
      <c r="R138" s="215"/>
      <c r="S138" s="215"/>
      <c r="T138" s="215"/>
      <c r="U138" s="215"/>
      <c r="V138" s="215"/>
      <c r="W138" s="215"/>
      <c r="X138" s="215"/>
      <c r="Y138" s="215"/>
      <c r="Z138" s="215"/>
    </row>
    <row r="139">
      <c r="A139" s="273">
        <v>1938.0</v>
      </c>
      <c r="B139" s="274">
        <v>60.4475575284</v>
      </c>
      <c r="C139" s="274">
        <v>65.4723550496</v>
      </c>
      <c r="D139" s="274">
        <v>62.7685926263</v>
      </c>
      <c r="E139" s="274">
        <v>58.4317543693</v>
      </c>
      <c r="F139" s="274">
        <v>49.4940383728</v>
      </c>
      <c r="G139" s="274">
        <v>40.8226957109</v>
      </c>
      <c r="H139" s="274">
        <v>32.0779043729</v>
      </c>
      <c r="I139" s="274">
        <v>27.7805629459</v>
      </c>
      <c r="J139" s="274">
        <v>23.6308888647</v>
      </c>
      <c r="K139" s="274">
        <v>19.6539522948</v>
      </c>
      <c r="L139" s="274">
        <v>15.9217032643</v>
      </c>
      <c r="M139" s="274">
        <v>12.5330369096</v>
      </c>
      <c r="N139" s="274">
        <v>9.5280916493</v>
      </c>
      <c r="O139" s="274">
        <v>7.0300435652</v>
      </c>
      <c r="P139" s="274">
        <v>5.1076713231</v>
      </c>
      <c r="Q139" s="275">
        <v>3.7048181088</v>
      </c>
      <c r="R139" s="215"/>
      <c r="S139" s="215"/>
      <c r="T139" s="215"/>
      <c r="U139" s="215"/>
      <c r="V139" s="215"/>
      <c r="W139" s="215"/>
      <c r="X139" s="215"/>
      <c r="Y139" s="215"/>
      <c r="Z139" s="215"/>
    </row>
    <row r="140">
      <c r="A140" s="273">
        <v>1939.0</v>
      </c>
      <c r="B140" s="274">
        <v>60.187426147</v>
      </c>
      <c r="C140" s="274">
        <v>64.9527098067</v>
      </c>
      <c r="D140" s="274">
        <v>62.5168684206</v>
      </c>
      <c r="E140" s="274">
        <v>58.2317269708</v>
      </c>
      <c r="F140" s="274">
        <v>49.2570824636</v>
      </c>
      <c r="G140" s="274">
        <v>40.6417824779</v>
      </c>
      <c r="H140" s="274">
        <v>31.9205279526</v>
      </c>
      <c r="I140" s="274">
        <v>27.6339274948</v>
      </c>
      <c r="J140" s="274">
        <v>23.4740635235</v>
      </c>
      <c r="K140" s="274">
        <v>19.5137804243</v>
      </c>
      <c r="L140" s="274">
        <v>15.7740857061</v>
      </c>
      <c r="M140" s="274">
        <v>12.3377126199</v>
      </c>
      <c r="N140" s="274">
        <v>9.3839532838</v>
      </c>
      <c r="O140" s="274">
        <v>6.912418185</v>
      </c>
      <c r="P140" s="274">
        <v>4.9841316616</v>
      </c>
      <c r="Q140" s="275">
        <v>3.579708569</v>
      </c>
      <c r="R140" s="215"/>
      <c r="S140" s="215"/>
      <c r="T140" s="215"/>
      <c r="U140" s="215"/>
      <c r="V140" s="215"/>
      <c r="W140" s="215"/>
      <c r="X140" s="215"/>
      <c r="Y140" s="215"/>
      <c r="Z140" s="215"/>
    </row>
    <row r="141">
      <c r="A141" s="273">
        <v>1940.0</v>
      </c>
      <c r="B141" s="274">
        <v>60.7681321952</v>
      </c>
      <c r="C141" s="274">
        <v>65.5326844731</v>
      </c>
      <c r="D141" s="274">
        <v>62.7906032653</v>
      </c>
      <c r="E141" s="274">
        <v>58.3841479873</v>
      </c>
      <c r="F141" s="274">
        <v>49.3071176716</v>
      </c>
      <c r="G141" s="274">
        <v>40.6948495738</v>
      </c>
      <c r="H141" s="274">
        <v>31.8978504971</v>
      </c>
      <c r="I141" s="274">
        <v>27.5833430524</v>
      </c>
      <c r="J141" s="274">
        <v>23.4365466758</v>
      </c>
      <c r="K141" s="274">
        <v>19.4559945159</v>
      </c>
      <c r="L141" s="274">
        <v>15.6996681219</v>
      </c>
      <c r="M141" s="274">
        <v>12.2383308131</v>
      </c>
      <c r="N141" s="274">
        <v>9.2239898406</v>
      </c>
      <c r="O141" s="274">
        <v>6.7577081841</v>
      </c>
      <c r="P141" s="274">
        <v>4.8182277946</v>
      </c>
      <c r="Q141" s="275">
        <v>3.3826854771</v>
      </c>
      <c r="R141" s="215"/>
      <c r="S141" s="215"/>
      <c r="T141" s="215"/>
      <c r="U141" s="215"/>
      <c r="V141" s="215"/>
      <c r="W141" s="215"/>
      <c r="X141" s="215"/>
      <c r="Y141" s="215"/>
      <c r="Z141" s="215"/>
    </row>
    <row r="142">
      <c r="A142" s="273">
        <v>1941.0</v>
      </c>
      <c r="B142" s="274">
        <v>60.4842679486</v>
      </c>
      <c r="C142" s="274">
        <v>65.3421887842</v>
      </c>
      <c r="D142" s="274">
        <v>62.7930952785</v>
      </c>
      <c r="E142" s="274">
        <v>58.4896987204</v>
      </c>
      <c r="F142" s="274">
        <v>49.4568095402</v>
      </c>
      <c r="G142" s="274">
        <v>40.8549690704</v>
      </c>
      <c r="H142" s="274">
        <v>32.0892183822</v>
      </c>
      <c r="I142" s="274">
        <v>27.8028996416</v>
      </c>
      <c r="J142" s="274">
        <v>23.6638289452</v>
      </c>
      <c r="K142" s="274">
        <v>19.6944048561</v>
      </c>
      <c r="L142" s="274">
        <v>15.9129000751</v>
      </c>
      <c r="M142" s="274">
        <v>12.4573902863</v>
      </c>
      <c r="N142" s="274">
        <v>9.4348311842</v>
      </c>
      <c r="O142" s="274">
        <v>6.9224901135</v>
      </c>
      <c r="P142" s="274">
        <v>4.9384864645</v>
      </c>
      <c r="Q142" s="275">
        <v>3.5028711091</v>
      </c>
      <c r="R142" s="215"/>
      <c r="S142" s="215"/>
      <c r="T142" s="215"/>
      <c r="U142" s="215"/>
      <c r="V142" s="215"/>
      <c r="W142" s="215"/>
      <c r="X142" s="215"/>
      <c r="Y142" s="215"/>
      <c r="Z142" s="215"/>
    </row>
    <row r="143">
      <c r="A143" s="273">
        <v>1942.0</v>
      </c>
      <c r="B143" s="274">
        <v>59.8266279378</v>
      </c>
      <c r="C143" s="274">
        <v>64.6772958268</v>
      </c>
      <c r="D143" s="274">
        <v>62.2830348944</v>
      </c>
      <c r="E143" s="274">
        <v>58.1692312962</v>
      </c>
      <c r="F143" s="274">
        <v>49.3676864248</v>
      </c>
      <c r="G143" s="274">
        <v>40.8988606701</v>
      </c>
      <c r="H143" s="274">
        <v>32.2585638573</v>
      </c>
      <c r="I143" s="274">
        <v>28.0003715372</v>
      </c>
      <c r="J143" s="274">
        <v>23.8718622789</v>
      </c>
      <c r="K143" s="274">
        <v>19.8956160771</v>
      </c>
      <c r="L143" s="274">
        <v>16.1387389323</v>
      </c>
      <c r="M143" s="274">
        <v>12.6554765271</v>
      </c>
      <c r="N143" s="274">
        <v>9.5548884395</v>
      </c>
      <c r="O143" s="274">
        <v>7.0550179595</v>
      </c>
      <c r="P143" s="274">
        <v>5.0701985999</v>
      </c>
      <c r="Q143" s="275">
        <v>3.5939739839</v>
      </c>
      <c r="R143" s="215"/>
      <c r="S143" s="215"/>
      <c r="T143" s="215"/>
      <c r="U143" s="215"/>
      <c r="V143" s="215"/>
      <c r="W143" s="215"/>
      <c r="X143" s="215"/>
      <c r="Y143" s="215"/>
      <c r="Z143" s="215"/>
    </row>
    <row r="144">
      <c r="A144" s="273">
        <v>1943.0</v>
      </c>
      <c r="B144" s="274">
        <v>59.7714844657</v>
      </c>
      <c r="C144" s="274">
        <v>64.8975001544</v>
      </c>
      <c r="D144" s="274">
        <v>62.636736667</v>
      </c>
      <c r="E144" s="274">
        <v>58.5461947631</v>
      </c>
      <c r="F144" s="274">
        <v>49.7070371437</v>
      </c>
      <c r="G144" s="274">
        <v>41.215683533</v>
      </c>
      <c r="H144" s="274">
        <v>32.584189992</v>
      </c>
      <c r="I144" s="274">
        <v>28.3074149382</v>
      </c>
      <c r="J144" s="274">
        <v>24.1600589134</v>
      </c>
      <c r="K144" s="274">
        <v>20.180930054</v>
      </c>
      <c r="L144" s="274">
        <v>16.3921031933</v>
      </c>
      <c r="M144" s="274">
        <v>12.9107098434</v>
      </c>
      <c r="N144" s="274">
        <v>9.8038313169</v>
      </c>
      <c r="O144" s="274">
        <v>7.2139039534</v>
      </c>
      <c r="P144" s="274">
        <v>5.1347618803</v>
      </c>
      <c r="Q144" s="275">
        <v>3.6028229856</v>
      </c>
      <c r="R144" s="215"/>
      <c r="S144" s="215"/>
      <c r="T144" s="215"/>
      <c r="U144" s="215"/>
      <c r="V144" s="215"/>
      <c r="W144" s="215"/>
      <c r="X144" s="215"/>
      <c r="Y144" s="215"/>
      <c r="Z144" s="215"/>
    </row>
    <row r="145">
      <c r="A145" s="273">
        <v>1944.0</v>
      </c>
      <c r="B145" s="274">
        <v>60.8210366779</v>
      </c>
      <c r="C145" s="274">
        <v>65.525187883</v>
      </c>
      <c r="D145" s="274">
        <v>62.7006323427</v>
      </c>
      <c r="E145" s="274">
        <v>58.264573573</v>
      </c>
      <c r="F145" s="274">
        <v>49.3917676308</v>
      </c>
      <c r="G145" s="274">
        <v>40.9534854665</v>
      </c>
      <c r="H145" s="274">
        <v>32.3332126359</v>
      </c>
      <c r="I145" s="274">
        <v>28.0769151868</v>
      </c>
      <c r="J145" s="274">
        <v>23.9469236823</v>
      </c>
      <c r="K145" s="274">
        <v>19.9597307289</v>
      </c>
      <c r="L145" s="274">
        <v>16.1938220631</v>
      </c>
      <c r="M145" s="274">
        <v>12.7008084275</v>
      </c>
      <c r="N145" s="274">
        <v>9.6385918949</v>
      </c>
      <c r="O145" s="274">
        <v>7.0604160196</v>
      </c>
      <c r="P145" s="274">
        <v>4.959131711</v>
      </c>
      <c r="Q145" s="275">
        <v>3.4623840833</v>
      </c>
      <c r="R145" s="215"/>
      <c r="S145" s="215"/>
      <c r="T145" s="215"/>
      <c r="U145" s="215"/>
      <c r="V145" s="215"/>
      <c r="W145" s="215"/>
      <c r="X145" s="215"/>
      <c r="Y145" s="215"/>
      <c r="Z145" s="215"/>
    </row>
    <row r="146">
      <c r="A146" s="273">
        <v>1945.0</v>
      </c>
      <c r="B146" s="274">
        <v>58.6362166501</v>
      </c>
      <c r="C146" s="274">
        <v>64.2265870144</v>
      </c>
      <c r="D146" s="274">
        <v>61.4128626057</v>
      </c>
      <c r="E146" s="274">
        <v>57.0046848772</v>
      </c>
      <c r="F146" s="274">
        <v>48.2957963724</v>
      </c>
      <c r="G146" s="274">
        <v>40.1560318786</v>
      </c>
      <c r="H146" s="274">
        <v>31.7687944636</v>
      </c>
      <c r="I146" s="274">
        <v>27.6358494411</v>
      </c>
      <c r="J146" s="274">
        <v>23.6020706084</v>
      </c>
      <c r="K146" s="274">
        <v>19.7301149558</v>
      </c>
      <c r="L146" s="274">
        <v>16.0344834581</v>
      </c>
      <c r="M146" s="274">
        <v>12.5984946657</v>
      </c>
      <c r="N146" s="274">
        <v>9.5860300873</v>
      </c>
      <c r="O146" s="274">
        <v>7.1079400333</v>
      </c>
      <c r="P146" s="274">
        <v>5.2465490427</v>
      </c>
      <c r="Q146" s="275">
        <v>3.8871883672</v>
      </c>
      <c r="R146" s="215"/>
      <c r="S146" s="215"/>
      <c r="T146" s="215"/>
      <c r="U146" s="215"/>
      <c r="V146" s="215"/>
      <c r="W146" s="215"/>
      <c r="X146" s="215"/>
      <c r="Y146" s="215"/>
      <c r="Z146" s="215"/>
    </row>
    <row r="147">
      <c r="A147" s="273">
        <v>1946.0</v>
      </c>
      <c r="B147" s="274">
        <v>63.0946241115</v>
      </c>
      <c r="C147" s="274">
        <v>67.6217179008</v>
      </c>
      <c r="D147" s="274">
        <v>64.6405504366</v>
      </c>
      <c r="E147" s="274">
        <v>60.0704139448</v>
      </c>
      <c r="F147" s="274">
        <v>50.8671096124</v>
      </c>
      <c r="G147" s="274">
        <v>42.1766048094</v>
      </c>
      <c r="H147" s="274">
        <v>33.3304017776</v>
      </c>
      <c r="I147" s="274">
        <v>28.9602054382</v>
      </c>
      <c r="J147" s="274">
        <v>24.743930497</v>
      </c>
      <c r="K147" s="274">
        <v>20.6485322884</v>
      </c>
      <c r="L147" s="274">
        <v>16.7973757351</v>
      </c>
      <c r="M147" s="274">
        <v>13.2499928686</v>
      </c>
      <c r="N147" s="274">
        <v>10.110480003</v>
      </c>
      <c r="O147" s="274">
        <v>7.4884140563</v>
      </c>
      <c r="P147" s="274">
        <v>5.5111629759</v>
      </c>
      <c r="Q147" s="275">
        <v>4.0396557503</v>
      </c>
      <c r="R147" s="215"/>
      <c r="S147" s="215"/>
      <c r="T147" s="215"/>
      <c r="U147" s="215"/>
      <c r="V147" s="215"/>
      <c r="W147" s="215"/>
      <c r="X147" s="215"/>
      <c r="Y147" s="215"/>
      <c r="Z147" s="215"/>
    </row>
    <row r="148">
      <c r="A148" s="273">
        <v>1947.0</v>
      </c>
      <c r="B148" s="274">
        <v>64.9954148706</v>
      </c>
      <c r="C148" s="274">
        <v>68.8257077645</v>
      </c>
      <c r="D148" s="274">
        <v>65.5395612809</v>
      </c>
      <c r="E148" s="274">
        <v>60.8323298748</v>
      </c>
      <c r="F148" s="274">
        <v>51.459197055</v>
      </c>
      <c r="G148" s="274">
        <v>42.4968593967</v>
      </c>
      <c r="H148" s="274">
        <v>33.49429941</v>
      </c>
      <c r="I148" s="274">
        <v>29.0678867669</v>
      </c>
      <c r="J148" s="274">
        <v>24.7797836208</v>
      </c>
      <c r="K148" s="274">
        <v>20.6709377598</v>
      </c>
      <c r="L148" s="274">
        <v>16.764770477</v>
      </c>
      <c r="M148" s="274">
        <v>13.2112098102</v>
      </c>
      <c r="N148" s="274">
        <v>10.0727434492</v>
      </c>
      <c r="O148" s="274">
        <v>7.4730587234</v>
      </c>
      <c r="P148" s="274">
        <v>5.4399098582</v>
      </c>
      <c r="Q148" s="275">
        <v>3.9094624022</v>
      </c>
      <c r="R148" s="215"/>
      <c r="S148" s="215"/>
      <c r="T148" s="215"/>
      <c r="U148" s="215"/>
      <c r="V148" s="215"/>
      <c r="W148" s="215"/>
      <c r="X148" s="215"/>
      <c r="Y148" s="215"/>
      <c r="Z148" s="215"/>
    </row>
    <row r="149">
      <c r="A149" s="273">
        <v>1948.0</v>
      </c>
      <c r="B149" s="274">
        <v>66.1550044131</v>
      </c>
      <c r="C149" s="274">
        <v>69.5509812155</v>
      </c>
      <c r="D149" s="274">
        <v>66.2689101016</v>
      </c>
      <c r="E149" s="274">
        <v>61.5599185451</v>
      </c>
      <c r="F149" s="274">
        <v>52.1645190471</v>
      </c>
      <c r="G149" s="274">
        <v>43.110146786</v>
      </c>
      <c r="H149" s="274">
        <v>34.0342178398</v>
      </c>
      <c r="I149" s="274">
        <v>29.5919355361</v>
      </c>
      <c r="J149" s="274">
        <v>25.2774570009</v>
      </c>
      <c r="K149" s="274">
        <v>21.1258162838</v>
      </c>
      <c r="L149" s="274">
        <v>17.1905572119</v>
      </c>
      <c r="M149" s="274">
        <v>13.5694758634</v>
      </c>
      <c r="N149" s="274">
        <v>10.4020907437</v>
      </c>
      <c r="O149" s="274">
        <v>7.7597512283</v>
      </c>
      <c r="P149" s="274">
        <v>5.6468422671</v>
      </c>
      <c r="Q149" s="275">
        <v>4.0640131565</v>
      </c>
      <c r="R149" s="215"/>
      <c r="S149" s="215"/>
      <c r="T149" s="215"/>
      <c r="U149" s="215"/>
      <c r="V149" s="215"/>
      <c r="W149" s="215"/>
      <c r="X149" s="215"/>
      <c r="Y149" s="215"/>
      <c r="Z149" s="215"/>
    </row>
    <row r="150">
      <c r="A150" s="273">
        <v>1949.0</v>
      </c>
      <c r="B150" s="274">
        <v>66.3385637559</v>
      </c>
      <c r="C150" s="274">
        <v>69.3934445663</v>
      </c>
      <c r="D150" s="274">
        <v>66.1074857188</v>
      </c>
      <c r="E150" s="274">
        <v>61.3453455753</v>
      </c>
      <c r="F150" s="274">
        <v>51.8861565621</v>
      </c>
      <c r="G150" s="274">
        <v>42.7652495712</v>
      </c>
      <c r="H150" s="274">
        <v>33.6979265287</v>
      </c>
      <c r="I150" s="274">
        <v>29.2224244955</v>
      </c>
      <c r="J150" s="274">
        <v>24.9003371157</v>
      </c>
      <c r="K150" s="274">
        <v>20.7419435487</v>
      </c>
      <c r="L150" s="274">
        <v>16.7754215854</v>
      </c>
      <c r="M150" s="274">
        <v>13.1627360927</v>
      </c>
      <c r="N150" s="274">
        <v>9.9634975023</v>
      </c>
      <c r="O150" s="274">
        <v>7.3821308049</v>
      </c>
      <c r="P150" s="274">
        <v>5.3403768536</v>
      </c>
      <c r="Q150" s="275">
        <v>3.7958114276</v>
      </c>
      <c r="R150" s="215"/>
      <c r="S150" s="215"/>
      <c r="T150" s="215"/>
      <c r="U150" s="215"/>
      <c r="V150" s="215"/>
      <c r="W150" s="215"/>
      <c r="X150" s="215"/>
      <c r="Y150" s="215"/>
      <c r="Z150" s="215"/>
    </row>
    <row r="151">
      <c r="A151" s="273">
        <v>1950.0</v>
      </c>
      <c r="B151" s="274">
        <v>66.819586842</v>
      </c>
      <c r="C151" s="274">
        <v>69.919694336</v>
      </c>
      <c r="D151" s="274">
        <v>66.5473482185</v>
      </c>
      <c r="E151" s="274">
        <v>61.7746816793</v>
      </c>
      <c r="F151" s="274">
        <v>52.2674427352</v>
      </c>
      <c r="G151" s="274">
        <v>43.0120638141</v>
      </c>
      <c r="H151" s="274">
        <v>33.8823569337</v>
      </c>
      <c r="I151" s="274">
        <v>29.4175690192</v>
      </c>
      <c r="J151" s="274">
        <v>25.0610633738</v>
      </c>
      <c r="K151" s="274">
        <v>20.8607654659</v>
      </c>
      <c r="L151" s="274">
        <v>16.8932501203</v>
      </c>
      <c r="M151" s="274">
        <v>13.2571931166</v>
      </c>
      <c r="N151" s="274">
        <v>10.0657549611</v>
      </c>
      <c r="O151" s="274">
        <v>7.425115517</v>
      </c>
      <c r="P151" s="274">
        <v>5.3554057664</v>
      </c>
      <c r="Q151" s="275">
        <v>3.8243291372</v>
      </c>
      <c r="R151" s="215"/>
      <c r="S151" s="215"/>
      <c r="T151" s="215"/>
      <c r="U151" s="215"/>
      <c r="V151" s="215"/>
      <c r="W151" s="215"/>
      <c r="X151" s="215"/>
      <c r="Y151" s="215"/>
      <c r="Z151" s="215"/>
    </row>
    <row r="152">
      <c r="A152" s="273">
        <v>1951.0</v>
      </c>
      <c r="B152" s="274">
        <v>67.7433854197</v>
      </c>
      <c r="C152" s="274">
        <v>70.3585476249</v>
      </c>
      <c r="D152" s="274">
        <v>67.0201711622</v>
      </c>
      <c r="E152" s="274">
        <v>62.2089300146</v>
      </c>
      <c r="F152" s="274">
        <v>52.5919029661</v>
      </c>
      <c r="G152" s="274">
        <v>43.2276350789</v>
      </c>
      <c r="H152" s="274">
        <v>34.0152023527</v>
      </c>
      <c r="I152" s="274">
        <v>29.5115876935</v>
      </c>
      <c r="J152" s="274">
        <v>25.1164274379</v>
      </c>
      <c r="K152" s="274">
        <v>20.9238484805</v>
      </c>
      <c r="L152" s="274">
        <v>16.9192005164</v>
      </c>
      <c r="M152" s="274">
        <v>13.2797753832</v>
      </c>
      <c r="N152" s="274">
        <v>9.9962625807</v>
      </c>
      <c r="O152" s="274">
        <v>7.346965129</v>
      </c>
      <c r="P152" s="274">
        <v>5.3072549602</v>
      </c>
      <c r="Q152" s="275">
        <v>3.7477040589</v>
      </c>
      <c r="R152" s="215"/>
      <c r="S152" s="215"/>
      <c r="T152" s="215"/>
      <c r="U152" s="215"/>
      <c r="V152" s="215"/>
      <c r="W152" s="215"/>
      <c r="X152" s="215"/>
      <c r="Y152" s="215"/>
      <c r="Z152" s="215"/>
    </row>
    <row r="153">
      <c r="A153" s="273">
        <v>1952.0</v>
      </c>
      <c r="B153" s="274">
        <v>69.3113513744</v>
      </c>
      <c r="C153" s="274">
        <v>71.0624053784</v>
      </c>
      <c r="D153" s="274">
        <v>67.6191540846</v>
      </c>
      <c r="E153" s="274">
        <v>62.7888371731</v>
      </c>
      <c r="F153" s="274">
        <v>53.1582765372</v>
      </c>
      <c r="G153" s="274">
        <v>43.7078446327</v>
      </c>
      <c r="H153" s="274">
        <v>34.435444159</v>
      </c>
      <c r="I153" s="274">
        <v>29.8919678076</v>
      </c>
      <c r="J153" s="274">
        <v>25.4722224083</v>
      </c>
      <c r="K153" s="274">
        <v>21.237228973</v>
      </c>
      <c r="L153" s="274">
        <v>17.2075101142</v>
      </c>
      <c r="M153" s="274">
        <v>13.5061543211</v>
      </c>
      <c r="N153" s="274">
        <v>10.2116285279</v>
      </c>
      <c r="O153" s="274">
        <v>7.443326051</v>
      </c>
      <c r="P153" s="274">
        <v>5.3643969448</v>
      </c>
      <c r="Q153" s="275">
        <v>3.7779816258</v>
      </c>
      <c r="R153" s="215"/>
      <c r="S153" s="215"/>
      <c r="T153" s="215"/>
      <c r="U153" s="215"/>
      <c r="V153" s="215"/>
      <c r="W153" s="215"/>
      <c r="X153" s="215"/>
      <c r="Y153" s="215"/>
      <c r="Z153" s="215"/>
    </row>
    <row r="154">
      <c r="A154" s="273">
        <v>1953.0</v>
      </c>
      <c r="B154" s="274">
        <v>70.0192842702</v>
      </c>
      <c r="C154" s="274">
        <v>71.2727679552</v>
      </c>
      <c r="D154" s="274">
        <v>67.7983644824</v>
      </c>
      <c r="E154" s="274">
        <v>62.9332393834</v>
      </c>
      <c r="F154" s="274">
        <v>53.2618257772</v>
      </c>
      <c r="G154" s="274">
        <v>43.7338227239</v>
      </c>
      <c r="H154" s="274">
        <v>34.387848171</v>
      </c>
      <c r="I154" s="274">
        <v>29.848133504</v>
      </c>
      <c r="J154" s="274">
        <v>25.4318117767</v>
      </c>
      <c r="K154" s="274">
        <v>21.176423068</v>
      </c>
      <c r="L154" s="274">
        <v>17.1184313163</v>
      </c>
      <c r="M154" s="274">
        <v>13.4017493713</v>
      </c>
      <c r="N154" s="274">
        <v>10.1143682973</v>
      </c>
      <c r="O154" s="274">
        <v>7.3583383719</v>
      </c>
      <c r="P154" s="274">
        <v>5.2562736313</v>
      </c>
      <c r="Q154" s="275">
        <v>3.7086963681</v>
      </c>
      <c r="R154" s="215"/>
      <c r="S154" s="215"/>
      <c r="T154" s="215"/>
      <c r="U154" s="215"/>
      <c r="V154" s="215"/>
      <c r="W154" s="215"/>
      <c r="X154" s="215"/>
      <c r="Y154" s="215"/>
      <c r="Z154" s="215"/>
    </row>
    <row r="155">
      <c r="A155" s="273">
        <v>1954.0</v>
      </c>
      <c r="B155" s="274">
        <v>70.67452719</v>
      </c>
      <c r="C155" s="274">
        <v>71.548975968</v>
      </c>
      <c r="D155" s="274">
        <v>67.9490619315</v>
      </c>
      <c r="E155" s="274">
        <v>63.0943648714</v>
      </c>
      <c r="F155" s="274">
        <v>53.3601345338</v>
      </c>
      <c r="G155" s="274">
        <v>43.7732513722</v>
      </c>
      <c r="H155" s="274">
        <v>34.3752951037</v>
      </c>
      <c r="I155" s="274">
        <v>29.8129278077</v>
      </c>
      <c r="J155" s="274">
        <v>25.3822177962</v>
      </c>
      <c r="K155" s="274">
        <v>21.0830249326</v>
      </c>
      <c r="L155" s="274">
        <v>17.0273143736</v>
      </c>
      <c r="M155" s="274">
        <v>13.266803263</v>
      </c>
      <c r="N155" s="274">
        <v>9.9882454273</v>
      </c>
      <c r="O155" s="274">
        <v>7.2196832313</v>
      </c>
      <c r="P155" s="274">
        <v>5.1563021303</v>
      </c>
      <c r="Q155" s="275">
        <v>3.6629570827</v>
      </c>
      <c r="R155" s="215"/>
      <c r="S155" s="215"/>
      <c r="T155" s="215"/>
      <c r="U155" s="215"/>
      <c r="V155" s="215"/>
      <c r="W155" s="215"/>
      <c r="X155" s="215"/>
      <c r="Y155" s="215"/>
      <c r="Z155" s="215"/>
    </row>
    <row r="156">
      <c r="A156" s="273">
        <v>1955.0</v>
      </c>
      <c r="B156" s="274">
        <v>71.6708559284</v>
      </c>
      <c r="C156" s="274">
        <v>72.3884907619</v>
      </c>
      <c r="D156" s="274">
        <v>68.7610002933</v>
      </c>
      <c r="E156" s="274">
        <v>63.8892700485</v>
      </c>
      <c r="F156" s="274">
        <v>54.1524389831</v>
      </c>
      <c r="G156" s="274">
        <v>44.5679707474</v>
      </c>
      <c r="H156" s="274">
        <v>35.1510402329</v>
      </c>
      <c r="I156" s="274">
        <v>30.5628671442</v>
      </c>
      <c r="J156" s="274">
        <v>26.0980856295</v>
      </c>
      <c r="K156" s="274">
        <v>21.8324091675</v>
      </c>
      <c r="L156" s="274">
        <v>17.7495765546</v>
      </c>
      <c r="M156" s="274">
        <v>13.9584668845</v>
      </c>
      <c r="N156" s="274">
        <v>10.6406571297</v>
      </c>
      <c r="O156" s="274">
        <v>7.8510823834</v>
      </c>
      <c r="P156" s="274">
        <v>5.6806653612</v>
      </c>
      <c r="Q156" s="275">
        <v>4.0632228903</v>
      </c>
      <c r="R156" s="215"/>
      <c r="S156" s="215"/>
      <c r="T156" s="215"/>
      <c r="U156" s="215"/>
      <c r="V156" s="215"/>
      <c r="W156" s="215"/>
      <c r="X156" s="215"/>
      <c r="Y156" s="215"/>
      <c r="Z156" s="215"/>
    </row>
    <row r="157">
      <c r="A157" s="273">
        <v>1956.0</v>
      </c>
      <c r="B157" s="274">
        <v>72.0981951046</v>
      </c>
      <c r="C157" s="274">
        <v>72.7575220257</v>
      </c>
      <c r="D157" s="274">
        <v>69.096634246</v>
      </c>
      <c r="E157" s="274">
        <v>64.2226824636</v>
      </c>
      <c r="F157" s="274">
        <v>54.4615241055</v>
      </c>
      <c r="G157" s="274">
        <v>44.8551750214</v>
      </c>
      <c r="H157" s="274">
        <v>35.4205437033</v>
      </c>
      <c r="I157" s="274">
        <v>30.8344012479</v>
      </c>
      <c r="J157" s="274">
        <v>26.3360286029</v>
      </c>
      <c r="K157" s="274">
        <v>22.0497011767</v>
      </c>
      <c r="L157" s="274">
        <v>17.9566626066</v>
      </c>
      <c r="M157" s="274">
        <v>14.1657583914</v>
      </c>
      <c r="N157" s="274">
        <v>10.803234402</v>
      </c>
      <c r="O157" s="274">
        <v>7.9448325689</v>
      </c>
      <c r="P157" s="274">
        <v>5.6734409609</v>
      </c>
      <c r="Q157" s="275">
        <v>4.0667973975</v>
      </c>
      <c r="R157" s="215"/>
      <c r="S157" s="215"/>
      <c r="T157" s="215"/>
      <c r="U157" s="215"/>
      <c r="V157" s="215"/>
      <c r="W157" s="215"/>
      <c r="X157" s="215"/>
      <c r="Y157" s="215"/>
      <c r="Z157" s="215"/>
    </row>
    <row r="158">
      <c r="A158" s="273">
        <v>1957.0</v>
      </c>
      <c r="B158" s="274">
        <v>71.8242162995</v>
      </c>
      <c r="C158" s="274">
        <v>72.3927371751</v>
      </c>
      <c r="D158" s="274">
        <v>68.7439910041</v>
      </c>
      <c r="E158" s="274">
        <v>63.881081377</v>
      </c>
      <c r="F158" s="274">
        <v>54.1537834966</v>
      </c>
      <c r="G158" s="274">
        <v>44.5532808922</v>
      </c>
      <c r="H158" s="274">
        <v>35.0860386742</v>
      </c>
      <c r="I158" s="274">
        <v>30.4807777338</v>
      </c>
      <c r="J158" s="274">
        <v>25.970167291</v>
      </c>
      <c r="K158" s="274">
        <v>21.6586508138</v>
      </c>
      <c r="L158" s="274">
        <v>17.5688603971</v>
      </c>
      <c r="M158" s="274">
        <v>13.7817962297</v>
      </c>
      <c r="N158" s="274">
        <v>10.4645792571</v>
      </c>
      <c r="O158" s="274">
        <v>7.6656293341</v>
      </c>
      <c r="P158" s="274">
        <v>5.4743032772</v>
      </c>
      <c r="Q158" s="275">
        <v>3.8912192549</v>
      </c>
      <c r="R158" s="215"/>
      <c r="S158" s="215"/>
      <c r="T158" s="215"/>
      <c r="U158" s="215"/>
      <c r="V158" s="215"/>
      <c r="W158" s="215"/>
      <c r="X158" s="215"/>
      <c r="Y158" s="215"/>
      <c r="Z158" s="215"/>
    </row>
    <row r="159">
      <c r="A159" s="273">
        <v>1958.0</v>
      </c>
      <c r="B159" s="274">
        <v>72.7460617136</v>
      </c>
      <c r="C159" s="274">
        <v>73.2109335962</v>
      </c>
      <c r="D159" s="274">
        <v>69.5174727703</v>
      </c>
      <c r="E159" s="274">
        <v>64.6323238947</v>
      </c>
      <c r="F159" s="274">
        <v>54.8806183149</v>
      </c>
      <c r="G159" s="274">
        <v>45.2246592402</v>
      </c>
      <c r="H159" s="274">
        <v>35.7203172029</v>
      </c>
      <c r="I159" s="274">
        <v>31.077602129</v>
      </c>
      <c r="J159" s="274">
        <v>26.5833730244</v>
      </c>
      <c r="K159" s="274">
        <v>22.2398259328</v>
      </c>
      <c r="L159" s="274">
        <v>18.0927273098</v>
      </c>
      <c r="M159" s="274">
        <v>14.2460815025</v>
      </c>
      <c r="N159" s="274">
        <v>10.8704810627</v>
      </c>
      <c r="O159" s="274">
        <v>8.0163446716</v>
      </c>
      <c r="P159" s="274">
        <v>5.7210446736</v>
      </c>
      <c r="Q159" s="275">
        <v>4.2010616732</v>
      </c>
      <c r="R159" s="215"/>
      <c r="S159" s="215"/>
      <c r="T159" s="215"/>
      <c r="U159" s="215"/>
      <c r="V159" s="215"/>
      <c r="W159" s="215"/>
      <c r="X159" s="215"/>
      <c r="Y159" s="215"/>
      <c r="Z159" s="215"/>
    </row>
    <row r="160">
      <c r="A160" s="273">
        <v>1959.0</v>
      </c>
      <c r="B160" s="274">
        <v>72.8625344635</v>
      </c>
      <c r="C160" s="274">
        <v>73.141866834</v>
      </c>
      <c r="D160" s="274">
        <v>69.4777806666</v>
      </c>
      <c r="E160" s="274">
        <v>64.5913604232</v>
      </c>
      <c r="F160" s="274">
        <v>54.814667809</v>
      </c>
      <c r="G160" s="274">
        <v>45.1355296847</v>
      </c>
      <c r="H160" s="274">
        <v>35.5898607207</v>
      </c>
      <c r="I160" s="274">
        <v>30.9587923891</v>
      </c>
      <c r="J160" s="274">
        <v>26.4601476358</v>
      </c>
      <c r="K160" s="274">
        <v>22.1298551884</v>
      </c>
      <c r="L160" s="274">
        <v>18.0066766454</v>
      </c>
      <c r="M160" s="274">
        <v>14.166974044</v>
      </c>
      <c r="N160" s="274">
        <v>10.7897846705</v>
      </c>
      <c r="O160" s="274">
        <v>7.9714644408</v>
      </c>
      <c r="P160" s="274">
        <v>5.6804926353</v>
      </c>
      <c r="Q160" s="275">
        <v>4.0139327934</v>
      </c>
      <c r="R160" s="215"/>
      <c r="S160" s="215"/>
      <c r="T160" s="215"/>
      <c r="U160" s="215"/>
      <c r="V160" s="215"/>
      <c r="W160" s="215"/>
      <c r="X160" s="215"/>
      <c r="Y160" s="215"/>
      <c r="Z160" s="215"/>
    </row>
    <row r="161">
      <c r="A161" s="273">
        <v>1960.0</v>
      </c>
      <c r="B161" s="274">
        <v>73.4780617338</v>
      </c>
      <c r="C161" s="274">
        <v>73.7403420923</v>
      </c>
      <c r="D161" s="274">
        <v>69.9772831134</v>
      </c>
      <c r="E161" s="274">
        <v>65.0859813322</v>
      </c>
      <c r="F161" s="274">
        <v>55.3046389496</v>
      </c>
      <c r="G161" s="274">
        <v>45.6598064703</v>
      </c>
      <c r="H161" s="274">
        <v>36.1134593654</v>
      </c>
      <c r="I161" s="274">
        <v>31.456896525</v>
      </c>
      <c r="J161" s="274">
        <v>26.9484935979</v>
      </c>
      <c r="K161" s="274">
        <v>22.6198481907</v>
      </c>
      <c r="L161" s="274">
        <v>18.4887622458</v>
      </c>
      <c r="M161" s="274">
        <v>14.6192309466</v>
      </c>
      <c r="N161" s="274">
        <v>11.1976106242</v>
      </c>
      <c r="O161" s="274">
        <v>8.2998580182</v>
      </c>
      <c r="P161" s="274">
        <v>5.9703570381</v>
      </c>
      <c r="Q161" s="275">
        <v>4.2364943664</v>
      </c>
      <c r="R161" s="215"/>
      <c r="S161" s="215"/>
      <c r="T161" s="215"/>
      <c r="U161" s="215"/>
      <c r="V161" s="215"/>
      <c r="W161" s="215"/>
      <c r="X161" s="215"/>
      <c r="Y161" s="215"/>
      <c r="Z161" s="215"/>
    </row>
    <row r="162">
      <c r="A162" s="273">
        <v>1961.0</v>
      </c>
      <c r="B162" s="274">
        <v>73.5897483717</v>
      </c>
      <c r="C162" s="274">
        <v>73.7903437084</v>
      </c>
      <c r="D162" s="274">
        <v>70.03336945</v>
      </c>
      <c r="E162" s="274">
        <v>65.1555935062</v>
      </c>
      <c r="F162" s="274">
        <v>55.3665313043</v>
      </c>
      <c r="G162" s="274">
        <v>45.6511354985</v>
      </c>
      <c r="H162" s="274">
        <v>36.1231542204</v>
      </c>
      <c r="I162" s="274">
        <v>31.4781009031</v>
      </c>
      <c r="J162" s="274">
        <v>26.9667192229</v>
      </c>
      <c r="K162" s="274">
        <v>22.6141741686</v>
      </c>
      <c r="L162" s="274">
        <v>18.4598246444</v>
      </c>
      <c r="M162" s="274">
        <v>14.5839832648</v>
      </c>
      <c r="N162" s="274">
        <v>11.1058344321</v>
      </c>
      <c r="O162" s="274">
        <v>8.1885743306</v>
      </c>
      <c r="P162" s="274">
        <v>5.8874525108</v>
      </c>
      <c r="Q162" s="275">
        <v>4.1791476633</v>
      </c>
      <c r="R162" s="215"/>
      <c r="S162" s="215"/>
      <c r="T162" s="215"/>
      <c r="U162" s="215"/>
      <c r="V162" s="215"/>
      <c r="W162" s="215"/>
      <c r="X162" s="215"/>
      <c r="Y162" s="215"/>
      <c r="Z162" s="215"/>
    </row>
    <row r="163">
      <c r="A163" s="273">
        <v>1962.0</v>
      </c>
      <c r="B163" s="274">
        <v>72.9131325526</v>
      </c>
      <c r="C163" s="274">
        <v>73.2758352103</v>
      </c>
      <c r="D163" s="274">
        <v>69.5348886176</v>
      </c>
      <c r="E163" s="274">
        <v>64.6576303435</v>
      </c>
      <c r="F163" s="274">
        <v>54.8656176597</v>
      </c>
      <c r="G163" s="274">
        <v>45.1586395711</v>
      </c>
      <c r="H163" s="274">
        <v>35.6528016006</v>
      </c>
      <c r="I163" s="274">
        <v>30.9991360321</v>
      </c>
      <c r="J163" s="274">
        <v>26.4517380244</v>
      </c>
      <c r="K163" s="274">
        <v>22.0715575085</v>
      </c>
      <c r="L163" s="274">
        <v>17.9109434542</v>
      </c>
      <c r="M163" s="274">
        <v>14.0629678872</v>
      </c>
      <c r="N163" s="274">
        <v>10.6312806958</v>
      </c>
      <c r="O163" s="274">
        <v>7.7518870381</v>
      </c>
      <c r="P163" s="274">
        <v>5.5053350783</v>
      </c>
      <c r="Q163" s="275">
        <v>3.8701225554</v>
      </c>
      <c r="R163" s="215"/>
      <c r="S163" s="215"/>
      <c r="T163" s="215"/>
      <c r="U163" s="215"/>
      <c r="V163" s="215"/>
      <c r="W163" s="215"/>
      <c r="X163" s="215"/>
      <c r="Y163" s="215"/>
      <c r="Z163" s="215"/>
    </row>
    <row r="164">
      <c r="A164" s="273">
        <v>1963.0</v>
      </c>
      <c r="B164" s="274">
        <v>73.5358906775</v>
      </c>
      <c r="C164" s="274">
        <v>73.8761101969</v>
      </c>
      <c r="D164" s="274">
        <v>70.1183068447</v>
      </c>
      <c r="E164" s="274">
        <v>65.2357265417</v>
      </c>
      <c r="F164" s="274">
        <v>55.4584906468</v>
      </c>
      <c r="G164" s="274">
        <v>45.7593918172</v>
      </c>
      <c r="H164" s="274">
        <v>36.2134269504</v>
      </c>
      <c r="I164" s="274">
        <v>31.5584643894</v>
      </c>
      <c r="J164" s="274">
        <v>27.0189857911</v>
      </c>
      <c r="K164" s="274">
        <v>22.6390708225</v>
      </c>
      <c r="L164" s="274">
        <v>18.454607383</v>
      </c>
      <c r="M164" s="274">
        <v>14.5935451743</v>
      </c>
      <c r="N164" s="274">
        <v>11.1492284952</v>
      </c>
      <c r="O164" s="274">
        <v>8.2127407821</v>
      </c>
      <c r="P164" s="274">
        <v>5.9031019746</v>
      </c>
      <c r="Q164" s="275">
        <v>4.2094474635</v>
      </c>
      <c r="R164" s="215"/>
      <c r="S164" s="215"/>
      <c r="T164" s="215"/>
      <c r="U164" s="215"/>
      <c r="V164" s="215"/>
      <c r="W164" s="215"/>
      <c r="X164" s="215"/>
      <c r="Y164" s="215"/>
      <c r="Z164" s="215"/>
    </row>
    <row r="165">
      <c r="A165" s="273">
        <v>1964.0</v>
      </c>
      <c r="B165" s="274">
        <v>73.7084515419</v>
      </c>
      <c r="C165" s="274">
        <v>73.9456876837</v>
      </c>
      <c r="D165" s="274">
        <v>70.1908144672</v>
      </c>
      <c r="E165" s="274">
        <v>65.312115788</v>
      </c>
      <c r="F165" s="274">
        <v>55.5165014588</v>
      </c>
      <c r="G165" s="274">
        <v>45.7968120957</v>
      </c>
      <c r="H165" s="274">
        <v>36.2205777081</v>
      </c>
      <c r="I165" s="274">
        <v>31.5641104688</v>
      </c>
      <c r="J165" s="274">
        <v>27.017808407</v>
      </c>
      <c r="K165" s="274">
        <v>22.651481304</v>
      </c>
      <c r="L165" s="274">
        <v>18.5105119813</v>
      </c>
      <c r="M165" s="274">
        <v>14.6594809579</v>
      </c>
      <c r="N165" s="274">
        <v>11.2162116526</v>
      </c>
      <c r="O165" s="274">
        <v>8.3181223772</v>
      </c>
      <c r="P165" s="274">
        <v>6.0265522234</v>
      </c>
      <c r="Q165" s="275">
        <v>4.3498198956</v>
      </c>
      <c r="R165" s="215"/>
      <c r="S165" s="215"/>
      <c r="T165" s="215"/>
      <c r="U165" s="215"/>
      <c r="V165" s="215"/>
      <c r="W165" s="215"/>
      <c r="X165" s="215"/>
      <c r="Y165" s="215"/>
      <c r="Z165" s="215"/>
    </row>
    <row r="166">
      <c r="A166" s="273">
        <v>1965.0</v>
      </c>
      <c r="B166" s="274">
        <v>73.4586450619</v>
      </c>
      <c r="C166" s="274">
        <v>73.9290645025</v>
      </c>
      <c r="D166" s="274">
        <v>70.1500679703</v>
      </c>
      <c r="E166" s="274">
        <v>65.279184819</v>
      </c>
      <c r="F166" s="274">
        <v>55.5206954468</v>
      </c>
      <c r="G166" s="274">
        <v>45.7889996234</v>
      </c>
      <c r="H166" s="274">
        <v>36.1964834827</v>
      </c>
      <c r="I166" s="274">
        <v>31.5430073666</v>
      </c>
      <c r="J166" s="274">
        <v>27.020735693</v>
      </c>
      <c r="K166" s="274">
        <v>22.6577390929</v>
      </c>
      <c r="L166" s="274">
        <v>18.4928100763</v>
      </c>
      <c r="M166" s="274">
        <v>14.6140302159</v>
      </c>
      <c r="N166" s="274">
        <v>11.1688835692</v>
      </c>
      <c r="O166" s="274">
        <v>8.2713314093</v>
      </c>
      <c r="P166" s="274">
        <v>6.0000193339</v>
      </c>
      <c r="Q166" s="275">
        <v>4.2973169337</v>
      </c>
      <c r="R166" s="215"/>
      <c r="S166" s="215"/>
      <c r="T166" s="215"/>
      <c r="U166" s="215"/>
      <c r="V166" s="215"/>
      <c r="W166" s="215"/>
      <c r="X166" s="215"/>
      <c r="Y166" s="215"/>
      <c r="Z166" s="215"/>
    </row>
    <row r="167">
      <c r="A167" s="273">
        <v>1966.0</v>
      </c>
      <c r="B167" s="274">
        <v>73.8240351461</v>
      </c>
      <c r="C167" s="274">
        <v>74.1774848906</v>
      </c>
      <c r="D167" s="274">
        <v>70.3797912063</v>
      </c>
      <c r="E167" s="274">
        <v>65.4820125547</v>
      </c>
      <c r="F167" s="274">
        <v>55.7121712552</v>
      </c>
      <c r="G167" s="274">
        <v>46.0010487722</v>
      </c>
      <c r="H167" s="274">
        <v>36.4185272284</v>
      </c>
      <c r="I167" s="274">
        <v>31.7535670854</v>
      </c>
      <c r="J167" s="274">
        <v>27.2165893435</v>
      </c>
      <c r="K167" s="274">
        <v>22.8458299628</v>
      </c>
      <c r="L167" s="274">
        <v>18.6612469636</v>
      </c>
      <c r="M167" s="274">
        <v>14.7696507374</v>
      </c>
      <c r="N167" s="274">
        <v>11.3033478836</v>
      </c>
      <c r="O167" s="274">
        <v>8.3959464674</v>
      </c>
      <c r="P167" s="274">
        <v>6.1188924623</v>
      </c>
      <c r="Q167" s="275">
        <v>4.4252641167</v>
      </c>
      <c r="R167" s="215"/>
      <c r="S167" s="215"/>
      <c r="T167" s="215"/>
      <c r="U167" s="215"/>
      <c r="V167" s="215"/>
      <c r="W167" s="215"/>
      <c r="X167" s="215"/>
      <c r="Y167" s="215"/>
      <c r="Z167" s="215"/>
    </row>
    <row r="168">
      <c r="A168" s="273">
        <v>1967.0</v>
      </c>
      <c r="B168" s="274">
        <v>73.7436186951</v>
      </c>
      <c r="C168" s="274">
        <v>74.1367067227</v>
      </c>
      <c r="D168" s="274">
        <v>70.3503343805</v>
      </c>
      <c r="E168" s="274">
        <v>65.4559097817</v>
      </c>
      <c r="F168" s="274">
        <v>55.6750339137</v>
      </c>
      <c r="G168" s="274">
        <v>45.9520626606</v>
      </c>
      <c r="H168" s="274">
        <v>36.3805184027</v>
      </c>
      <c r="I168" s="274">
        <v>31.7126104734</v>
      </c>
      <c r="J168" s="274">
        <v>27.182033927</v>
      </c>
      <c r="K168" s="274">
        <v>22.7936734649</v>
      </c>
      <c r="L168" s="274">
        <v>18.6233685933</v>
      </c>
      <c r="M168" s="274">
        <v>14.7349731079</v>
      </c>
      <c r="N168" s="274">
        <v>11.2865379132</v>
      </c>
      <c r="O168" s="274">
        <v>8.3881069837</v>
      </c>
      <c r="P168" s="274">
        <v>6.0486015966</v>
      </c>
      <c r="Q168" s="275">
        <v>4.3089077779</v>
      </c>
      <c r="R168" s="215"/>
      <c r="S168" s="215"/>
      <c r="T168" s="215"/>
      <c r="U168" s="215"/>
      <c r="V168" s="215"/>
      <c r="W168" s="215"/>
      <c r="X168" s="215"/>
      <c r="Y168" s="215"/>
      <c r="Z168" s="215"/>
    </row>
    <row r="169">
      <c r="A169" s="273">
        <v>1968.0</v>
      </c>
      <c r="B169" s="274">
        <v>73.4759572143</v>
      </c>
      <c r="C169" s="274">
        <v>73.8363834289</v>
      </c>
      <c r="D169" s="274">
        <v>70.0232003246</v>
      </c>
      <c r="E169" s="274">
        <v>65.1141629891</v>
      </c>
      <c r="F169" s="274">
        <v>55.3502122616</v>
      </c>
      <c r="G169" s="274">
        <v>45.6500784412</v>
      </c>
      <c r="H169" s="274">
        <v>36.0707008213</v>
      </c>
      <c r="I169" s="274">
        <v>31.4053111188</v>
      </c>
      <c r="J169" s="274">
        <v>26.8947754355</v>
      </c>
      <c r="K169" s="274">
        <v>22.5181421404</v>
      </c>
      <c r="L169" s="274">
        <v>18.3542321595</v>
      </c>
      <c r="M169" s="274">
        <v>14.4817661704</v>
      </c>
      <c r="N169" s="274">
        <v>11.023971985</v>
      </c>
      <c r="O169" s="274">
        <v>8.1205467913</v>
      </c>
      <c r="P169" s="274">
        <v>5.8290033981</v>
      </c>
      <c r="Q169" s="275">
        <v>4.1155742426</v>
      </c>
      <c r="R169" s="215"/>
      <c r="S169" s="215"/>
      <c r="T169" s="215"/>
      <c r="U169" s="215"/>
      <c r="V169" s="215"/>
      <c r="W169" s="215"/>
      <c r="X169" s="215"/>
      <c r="Y169" s="215"/>
      <c r="Z169" s="215"/>
    </row>
    <row r="170">
      <c r="A170" s="273">
        <v>1969.0</v>
      </c>
      <c r="B170" s="274">
        <v>73.1444839862</v>
      </c>
      <c r="C170" s="274">
        <v>73.5677275636</v>
      </c>
      <c r="D170" s="274">
        <v>69.7970544943</v>
      </c>
      <c r="E170" s="274">
        <v>64.9094688126</v>
      </c>
      <c r="F170" s="274">
        <v>55.135266684</v>
      </c>
      <c r="G170" s="274">
        <v>45.4458068404</v>
      </c>
      <c r="H170" s="274">
        <v>35.8535980099</v>
      </c>
      <c r="I170" s="274">
        <v>31.2065561836</v>
      </c>
      <c r="J170" s="274">
        <v>26.6920145528</v>
      </c>
      <c r="K170" s="274">
        <v>22.3306703098</v>
      </c>
      <c r="L170" s="274">
        <v>18.1971033702</v>
      </c>
      <c r="M170" s="274">
        <v>14.3801783031</v>
      </c>
      <c r="N170" s="274">
        <v>10.9896499593</v>
      </c>
      <c r="O170" s="274">
        <v>8.1811148124</v>
      </c>
      <c r="P170" s="274">
        <v>5.9388780459</v>
      </c>
      <c r="Q170" s="275">
        <v>4.217339957</v>
      </c>
      <c r="R170" s="215"/>
      <c r="S170" s="215"/>
      <c r="T170" s="215"/>
      <c r="U170" s="215"/>
      <c r="V170" s="215"/>
      <c r="W170" s="215"/>
      <c r="X170" s="215"/>
      <c r="Y170" s="215"/>
      <c r="Z170" s="215"/>
    </row>
    <row r="171">
      <c r="A171" s="273">
        <v>1970.0</v>
      </c>
      <c r="B171" s="274">
        <v>73.026896588</v>
      </c>
      <c r="C171" s="274">
        <v>73.3560058975</v>
      </c>
      <c r="D171" s="274">
        <v>69.5523906562</v>
      </c>
      <c r="E171" s="274">
        <v>64.6569455534</v>
      </c>
      <c r="F171" s="274">
        <v>54.9040151795</v>
      </c>
      <c r="G171" s="274">
        <v>45.2011374832</v>
      </c>
      <c r="H171" s="274">
        <v>35.6424241361</v>
      </c>
      <c r="I171" s="274">
        <v>30.9714591678</v>
      </c>
      <c r="J171" s="274">
        <v>26.4763713743</v>
      </c>
      <c r="K171" s="274">
        <v>22.1682356649</v>
      </c>
      <c r="L171" s="274">
        <v>18.0341450776</v>
      </c>
      <c r="M171" s="274">
        <v>14.2222530538</v>
      </c>
      <c r="N171" s="274">
        <v>10.8234985763</v>
      </c>
      <c r="O171" s="274">
        <v>8.0158785306</v>
      </c>
      <c r="P171" s="274">
        <v>5.8373989378</v>
      </c>
      <c r="Q171" s="275">
        <v>4.2139597244</v>
      </c>
      <c r="R171" s="215"/>
      <c r="S171" s="215"/>
      <c r="T171" s="215"/>
      <c r="U171" s="215"/>
      <c r="V171" s="215"/>
      <c r="W171" s="215"/>
      <c r="X171" s="215"/>
      <c r="Y171" s="215"/>
      <c r="Z171" s="215"/>
    </row>
    <row r="172">
      <c r="A172" s="273">
        <v>1971.0</v>
      </c>
      <c r="B172" s="274">
        <v>73.3929253642</v>
      </c>
      <c r="C172" s="274">
        <v>73.6627346424</v>
      </c>
      <c r="D172" s="274">
        <v>69.8632497489</v>
      </c>
      <c r="E172" s="274">
        <v>64.9789445573</v>
      </c>
      <c r="F172" s="274">
        <v>55.1960945766</v>
      </c>
      <c r="G172" s="274">
        <v>45.480712762</v>
      </c>
      <c r="H172" s="274">
        <v>35.891929019</v>
      </c>
      <c r="I172" s="274">
        <v>31.2356918999</v>
      </c>
      <c r="J172" s="274">
        <v>26.7316436189</v>
      </c>
      <c r="K172" s="274">
        <v>22.3950556702</v>
      </c>
      <c r="L172" s="274">
        <v>18.2559378262</v>
      </c>
      <c r="M172" s="274">
        <v>14.4118044029</v>
      </c>
      <c r="N172" s="274">
        <v>11.002617168</v>
      </c>
      <c r="O172" s="274">
        <v>8.1476694912</v>
      </c>
      <c r="P172" s="274">
        <v>5.911092659</v>
      </c>
      <c r="Q172" s="275">
        <v>4.254068449</v>
      </c>
      <c r="R172" s="215"/>
      <c r="S172" s="215"/>
      <c r="T172" s="215"/>
      <c r="U172" s="215"/>
      <c r="V172" s="215"/>
      <c r="W172" s="215"/>
      <c r="X172" s="215"/>
      <c r="Y172" s="215"/>
      <c r="Z172" s="215"/>
    </row>
    <row r="173">
      <c r="A173" s="273">
        <v>1972.0</v>
      </c>
      <c r="B173" s="274">
        <v>73.7065510626</v>
      </c>
      <c r="C173" s="274">
        <v>74.0092636361</v>
      </c>
      <c r="D173" s="274">
        <v>70.1797690993</v>
      </c>
      <c r="E173" s="274">
        <v>65.2880948149</v>
      </c>
      <c r="F173" s="274">
        <v>55.5002264684</v>
      </c>
      <c r="G173" s="274">
        <v>45.7643061886</v>
      </c>
      <c r="H173" s="274">
        <v>36.1495869096</v>
      </c>
      <c r="I173" s="274">
        <v>31.4906924751</v>
      </c>
      <c r="J173" s="274">
        <v>26.9988725992</v>
      </c>
      <c r="K173" s="274">
        <v>22.6678293773</v>
      </c>
      <c r="L173" s="274">
        <v>18.5188564324</v>
      </c>
      <c r="M173" s="274">
        <v>14.669832112</v>
      </c>
      <c r="N173" s="274">
        <v>11.2259980468</v>
      </c>
      <c r="O173" s="274">
        <v>8.3065108353</v>
      </c>
      <c r="P173" s="274">
        <v>5.9920067716</v>
      </c>
      <c r="Q173" s="275">
        <v>4.267247494</v>
      </c>
      <c r="R173" s="215"/>
      <c r="S173" s="215"/>
      <c r="T173" s="215"/>
      <c r="U173" s="215"/>
      <c r="V173" s="215"/>
      <c r="W173" s="215"/>
      <c r="X173" s="215"/>
      <c r="Y173" s="215"/>
      <c r="Z173" s="215"/>
    </row>
    <row r="174">
      <c r="A174" s="273">
        <v>1973.0</v>
      </c>
      <c r="B174" s="274">
        <v>73.6944496179</v>
      </c>
      <c r="C174" s="274">
        <v>73.9272952882</v>
      </c>
      <c r="D174" s="274">
        <v>70.1000664224</v>
      </c>
      <c r="E174" s="274">
        <v>65.1853710729</v>
      </c>
      <c r="F174" s="274">
        <v>55.3871798999</v>
      </c>
      <c r="G174" s="274">
        <v>45.659242423</v>
      </c>
      <c r="H174" s="274">
        <v>36.0443896793</v>
      </c>
      <c r="I174" s="274">
        <v>31.36910874</v>
      </c>
      <c r="J174" s="274">
        <v>26.8387050047</v>
      </c>
      <c r="K174" s="274">
        <v>22.4783555374</v>
      </c>
      <c r="L174" s="274">
        <v>18.3334484628</v>
      </c>
      <c r="M174" s="274">
        <v>14.4723389487</v>
      </c>
      <c r="N174" s="274">
        <v>11.0132540891</v>
      </c>
      <c r="O174" s="274">
        <v>8.0916486082</v>
      </c>
      <c r="P174" s="274">
        <v>5.7741194603</v>
      </c>
      <c r="Q174" s="275">
        <v>4.0383073684</v>
      </c>
      <c r="R174" s="215"/>
      <c r="S174" s="215"/>
      <c r="T174" s="215"/>
      <c r="U174" s="215"/>
      <c r="V174" s="215"/>
      <c r="W174" s="215"/>
      <c r="X174" s="215"/>
      <c r="Y174" s="215"/>
      <c r="Z174" s="215"/>
    </row>
    <row r="175">
      <c r="A175" s="273">
        <v>1974.0</v>
      </c>
      <c r="B175" s="274">
        <v>73.6100140957</v>
      </c>
      <c r="C175" s="274">
        <v>73.9074323599</v>
      </c>
      <c r="D175" s="274">
        <v>70.0664347458</v>
      </c>
      <c r="E175" s="274">
        <v>65.165797092</v>
      </c>
      <c r="F175" s="274">
        <v>55.3593636977</v>
      </c>
      <c r="G175" s="274">
        <v>45.6077201735</v>
      </c>
      <c r="H175" s="274">
        <v>35.9804560934</v>
      </c>
      <c r="I175" s="274">
        <v>31.329697562</v>
      </c>
      <c r="J175" s="274">
        <v>26.8106924716</v>
      </c>
      <c r="K175" s="274">
        <v>22.4650106316</v>
      </c>
      <c r="L175" s="274">
        <v>18.3138724632</v>
      </c>
      <c r="M175" s="274">
        <v>14.4459760334</v>
      </c>
      <c r="N175" s="274">
        <v>10.9788446355</v>
      </c>
      <c r="O175" s="274">
        <v>8.0724672829</v>
      </c>
      <c r="P175" s="274">
        <v>5.7837578258</v>
      </c>
      <c r="Q175" s="275">
        <v>4.0907925062</v>
      </c>
      <c r="R175" s="215"/>
      <c r="S175" s="215"/>
      <c r="T175" s="215"/>
      <c r="U175" s="215"/>
      <c r="V175" s="215"/>
      <c r="W175" s="215"/>
      <c r="X175" s="215"/>
      <c r="Y175" s="215"/>
      <c r="Z175" s="215"/>
    </row>
    <row r="176">
      <c r="A176" s="273">
        <v>1975.0</v>
      </c>
      <c r="B176" s="274">
        <v>74.0468736808</v>
      </c>
      <c r="C176" s="274">
        <v>74.2977922744</v>
      </c>
      <c r="D176" s="274">
        <v>70.4445387491</v>
      </c>
      <c r="E176" s="274">
        <v>65.5407150204</v>
      </c>
      <c r="F176" s="274">
        <v>55.7187879874</v>
      </c>
      <c r="G176" s="274">
        <v>45.9717974879</v>
      </c>
      <c r="H176" s="274">
        <v>36.3685855974</v>
      </c>
      <c r="I176" s="274">
        <v>31.681732785</v>
      </c>
      <c r="J176" s="274">
        <v>27.1267948225</v>
      </c>
      <c r="K176" s="274">
        <v>22.7649786601</v>
      </c>
      <c r="L176" s="274">
        <v>18.6044556207</v>
      </c>
      <c r="M176" s="274">
        <v>14.6944215004</v>
      </c>
      <c r="N176" s="274">
        <v>11.2054201389</v>
      </c>
      <c r="O176" s="274">
        <v>8.2549688763</v>
      </c>
      <c r="P176" s="274">
        <v>5.9383576601</v>
      </c>
      <c r="Q176" s="275">
        <v>4.2139586323</v>
      </c>
      <c r="R176" s="215"/>
      <c r="S176" s="215"/>
      <c r="T176" s="215"/>
      <c r="U176" s="215"/>
      <c r="V176" s="215"/>
      <c r="W176" s="215"/>
      <c r="X176" s="215"/>
      <c r="Y176" s="215"/>
      <c r="Z176" s="215"/>
    </row>
    <row r="177">
      <c r="A177" s="273">
        <v>1976.0</v>
      </c>
      <c r="B177" s="274">
        <v>74.2405519252</v>
      </c>
      <c r="C177" s="274">
        <v>74.4372338688</v>
      </c>
      <c r="D177" s="274">
        <v>70.584107119</v>
      </c>
      <c r="E177" s="274">
        <v>65.6688400505</v>
      </c>
      <c r="F177" s="274">
        <v>55.8405558118</v>
      </c>
      <c r="G177" s="274">
        <v>46.1010874372</v>
      </c>
      <c r="H177" s="274">
        <v>36.4468445766</v>
      </c>
      <c r="I177" s="274">
        <v>31.7555027114</v>
      </c>
      <c r="J177" s="274">
        <v>27.2012141764</v>
      </c>
      <c r="K177" s="274">
        <v>22.815379176</v>
      </c>
      <c r="L177" s="274">
        <v>18.6605397932</v>
      </c>
      <c r="M177" s="274">
        <v>14.7912074093</v>
      </c>
      <c r="N177" s="274">
        <v>11.2881108998</v>
      </c>
      <c r="O177" s="274">
        <v>8.2933892139</v>
      </c>
      <c r="P177" s="274">
        <v>5.9391899948</v>
      </c>
      <c r="Q177" s="275">
        <v>4.2009202305</v>
      </c>
      <c r="R177" s="215"/>
      <c r="S177" s="215"/>
      <c r="T177" s="215"/>
      <c r="U177" s="215"/>
      <c r="V177" s="215"/>
      <c r="W177" s="215"/>
      <c r="X177" s="215"/>
      <c r="Y177" s="215"/>
      <c r="Z177" s="215"/>
    </row>
    <row r="178">
      <c r="A178" s="273">
        <v>1977.0</v>
      </c>
      <c r="B178" s="274">
        <v>74.2561465618</v>
      </c>
      <c r="C178" s="274">
        <v>74.3900710106</v>
      </c>
      <c r="D178" s="274">
        <v>70.5551068429</v>
      </c>
      <c r="E178" s="274">
        <v>65.6537342778</v>
      </c>
      <c r="F178" s="274">
        <v>55.8305174133</v>
      </c>
      <c r="G178" s="274">
        <v>46.0888768241</v>
      </c>
      <c r="H178" s="274">
        <v>36.4617600861</v>
      </c>
      <c r="I178" s="274">
        <v>31.7781846062</v>
      </c>
      <c r="J178" s="274">
        <v>27.2206212326</v>
      </c>
      <c r="K178" s="274">
        <v>22.8356935554</v>
      </c>
      <c r="L178" s="274">
        <v>18.6800119093</v>
      </c>
      <c r="M178" s="274">
        <v>14.7953083401</v>
      </c>
      <c r="N178" s="274">
        <v>11.2825471305</v>
      </c>
      <c r="O178" s="274">
        <v>8.2967971137</v>
      </c>
      <c r="P178" s="274">
        <v>5.9498585319</v>
      </c>
      <c r="Q178" s="275">
        <v>4.2187315687</v>
      </c>
      <c r="R178" s="215"/>
      <c r="S178" s="215"/>
      <c r="T178" s="215"/>
      <c r="U178" s="215"/>
      <c r="V178" s="215"/>
      <c r="W178" s="215"/>
      <c r="X178" s="215"/>
      <c r="Y178" s="215"/>
      <c r="Z178" s="215"/>
    </row>
    <row r="179">
      <c r="A179" s="273">
        <v>1978.0</v>
      </c>
      <c r="B179" s="274">
        <v>74.3215674202</v>
      </c>
      <c r="C179" s="274">
        <v>74.376240802</v>
      </c>
      <c r="D179" s="274">
        <v>70.5236570377</v>
      </c>
      <c r="E179" s="274">
        <v>65.6216537357</v>
      </c>
      <c r="F179" s="274">
        <v>55.8256426756</v>
      </c>
      <c r="G179" s="274">
        <v>46.0740828072</v>
      </c>
      <c r="H179" s="274">
        <v>36.4215397821</v>
      </c>
      <c r="I179" s="274">
        <v>31.7238951722</v>
      </c>
      <c r="J179" s="274">
        <v>27.1614760843</v>
      </c>
      <c r="K179" s="274">
        <v>22.7962790947</v>
      </c>
      <c r="L179" s="274">
        <v>18.6602278953</v>
      </c>
      <c r="M179" s="274">
        <v>14.7775285532</v>
      </c>
      <c r="N179" s="274">
        <v>11.3037410576</v>
      </c>
      <c r="O179" s="274">
        <v>8.3718966191</v>
      </c>
      <c r="P179" s="274">
        <v>6.0197407612</v>
      </c>
      <c r="Q179" s="275">
        <v>4.2850703522</v>
      </c>
      <c r="R179" s="215"/>
      <c r="S179" s="215"/>
      <c r="T179" s="215"/>
      <c r="U179" s="215"/>
      <c r="V179" s="215"/>
      <c r="W179" s="215"/>
      <c r="X179" s="215"/>
      <c r="Y179" s="215"/>
      <c r="Z179" s="215"/>
    </row>
    <row r="180">
      <c r="A180" s="273">
        <v>1979.0</v>
      </c>
      <c r="B180" s="274">
        <v>74.4085813055</v>
      </c>
      <c r="C180" s="274">
        <v>74.3999786318</v>
      </c>
      <c r="D180" s="274">
        <v>70.540925912</v>
      </c>
      <c r="E180" s="274">
        <v>65.6325964762</v>
      </c>
      <c r="F180" s="274">
        <v>55.7931960149</v>
      </c>
      <c r="G180" s="274">
        <v>46.0436933266</v>
      </c>
      <c r="H180" s="274">
        <v>36.433929857</v>
      </c>
      <c r="I180" s="274">
        <v>31.7528393002</v>
      </c>
      <c r="J180" s="274">
        <v>27.2040009914</v>
      </c>
      <c r="K180" s="274">
        <v>22.836304581</v>
      </c>
      <c r="L180" s="274">
        <v>18.6913022386</v>
      </c>
      <c r="M180" s="274">
        <v>14.848124326</v>
      </c>
      <c r="N180" s="274">
        <v>11.3534778674</v>
      </c>
      <c r="O180" s="274">
        <v>8.3856852453</v>
      </c>
      <c r="P180" s="274">
        <v>6.0413340195</v>
      </c>
      <c r="Q180" s="275">
        <v>4.3118625375</v>
      </c>
      <c r="R180" s="215"/>
      <c r="S180" s="215"/>
      <c r="T180" s="215"/>
      <c r="U180" s="215"/>
      <c r="V180" s="215"/>
      <c r="W180" s="215"/>
      <c r="X180" s="215"/>
      <c r="Y180" s="215"/>
      <c r="Z180" s="215"/>
    </row>
    <row r="181">
      <c r="A181" s="273">
        <v>1980.0</v>
      </c>
      <c r="B181" s="274">
        <v>73.9806665493</v>
      </c>
      <c r="C181" s="274">
        <v>73.9740362829</v>
      </c>
      <c r="D181" s="274">
        <v>70.1265648749</v>
      </c>
      <c r="E181" s="274">
        <v>65.2316915323</v>
      </c>
      <c r="F181" s="274">
        <v>55.4120075268</v>
      </c>
      <c r="G181" s="274">
        <v>45.6390072331</v>
      </c>
      <c r="H181" s="274">
        <v>35.9825501743</v>
      </c>
      <c r="I181" s="274">
        <v>31.302437452</v>
      </c>
      <c r="J181" s="274">
        <v>26.7402245952</v>
      </c>
      <c r="K181" s="274">
        <v>22.3656945637</v>
      </c>
      <c r="L181" s="274">
        <v>18.2388776466</v>
      </c>
      <c r="M181" s="274">
        <v>14.4143655801</v>
      </c>
      <c r="N181" s="274">
        <v>10.9521079544</v>
      </c>
      <c r="O181" s="274">
        <v>8.0600307587</v>
      </c>
      <c r="P181" s="274">
        <v>5.7381384569</v>
      </c>
      <c r="Q181" s="275">
        <v>4.0646419764</v>
      </c>
      <c r="R181" s="215"/>
      <c r="S181" s="215"/>
      <c r="T181" s="215"/>
      <c r="U181" s="215"/>
      <c r="V181" s="215"/>
      <c r="W181" s="215"/>
      <c r="X181" s="215"/>
      <c r="Y181" s="215"/>
      <c r="Z181" s="215"/>
    </row>
    <row r="182">
      <c r="A182" s="273">
        <v>1981.0</v>
      </c>
      <c r="B182" s="274">
        <v>74.4060517441</v>
      </c>
      <c r="C182" s="274">
        <v>74.3436111413</v>
      </c>
      <c r="D182" s="274">
        <v>70.4973060457</v>
      </c>
      <c r="E182" s="274">
        <v>65.5808735836</v>
      </c>
      <c r="F182" s="274">
        <v>55.7452203524</v>
      </c>
      <c r="G182" s="274">
        <v>46.0012096088</v>
      </c>
      <c r="H182" s="274">
        <v>36.3454110569</v>
      </c>
      <c r="I182" s="274">
        <v>31.6325442196</v>
      </c>
      <c r="J182" s="274">
        <v>27.073971671</v>
      </c>
      <c r="K182" s="274">
        <v>22.704939361</v>
      </c>
      <c r="L182" s="274">
        <v>18.5778704875</v>
      </c>
      <c r="M182" s="274">
        <v>14.7402392943</v>
      </c>
      <c r="N182" s="274">
        <v>11.2373695664</v>
      </c>
      <c r="O182" s="274">
        <v>8.2477186854</v>
      </c>
      <c r="P182" s="274">
        <v>5.9050563308</v>
      </c>
      <c r="Q182" s="275">
        <v>4.178941255</v>
      </c>
      <c r="R182" s="215"/>
      <c r="S182" s="215"/>
      <c r="T182" s="215"/>
      <c r="U182" s="215"/>
      <c r="V182" s="215"/>
      <c r="W182" s="215"/>
      <c r="X182" s="215"/>
      <c r="Y182" s="215"/>
      <c r="Z182" s="215"/>
    </row>
    <row r="183">
      <c r="A183" s="273">
        <v>1982.0</v>
      </c>
      <c r="B183" s="274">
        <v>74.4886115544</v>
      </c>
      <c r="C183" s="274">
        <v>74.3803480047</v>
      </c>
      <c r="D183" s="274">
        <v>70.4994337303</v>
      </c>
      <c r="E183" s="274">
        <v>65.5877281004</v>
      </c>
      <c r="F183" s="274">
        <v>55.773178771</v>
      </c>
      <c r="G183" s="274">
        <v>46.0021516981</v>
      </c>
      <c r="H183" s="274">
        <v>36.3600912605</v>
      </c>
      <c r="I183" s="274">
        <v>31.6653307216</v>
      </c>
      <c r="J183" s="274">
        <v>27.1358816787</v>
      </c>
      <c r="K183" s="274">
        <v>22.7498514439</v>
      </c>
      <c r="L183" s="274">
        <v>18.5595556366</v>
      </c>
      <c r="M183" s="274">
        <v>14.7399838656</v>
      </c>
      <c r="N183" s="274">
        <v>11.2658893003</v>
      </c>
      <c r="O183" s="274">
        <v>8.2889822748</v>
      </c>
      <c r="P183" s="274">
        <v>5.9411925993</v>
      </c>
      <c r="Q183" s="275">
        <v>4.1992105618</v>
      </c>
      <c r="R183" s="215"/>
      <c r="S183" s="215"/>
      <c r="T183" s="215"/>
      <c r="U183" s="215"/>
      <c r="V183" s="215"/>
      <c r="W183" s="215"/>
      <c r="X183" s="215"/>
      <c r="Y183" s="215"/>
      <c r="Z183" s="215"/>
    </row>
    <row r="184">
      <c r="A184" s="273">
        <v>1983.0</v>
      </c>
      <c r="B184" s="274">
        <v>74.3190892305</v>
      </c>
      <c r="C184" s="274">
        <v>74.18584444</v>
      </c>
      <c r="D184" s="274">
        <v>70.3295255801</v>
      </c>
      <c r="E184" s="274">
        <v>65.4175358849</v>
      </c>
      <c r="F184" s="274">
        <v>55.5901259177</v>
      </c>
      <c r="G184" s="274">
        <v>45.818989559</v>
      </c>
      <c r="H184" s="274">
        <v>36.1757063309</v>
      </c>
      <c r="I184" s="274">
        <v>31.479946855</v>
      </c>
      <c r="J184" s="274">
        <v>26.9287284109</v>
      </c>
      <c r="K184" s="274">
        <v>22.5522100715</v>
      </c>
      <c r="L184" s="274">
        <v>18.3986282527</v>
      </c>
      <c r="M184" s="274">
        <v>14.5610964157</v>
      </c>
      <c r="N184" s="274">
        <v>11.1064807341</v>
      </c>
      <c r="O184" s="274">
        <v>8.1454074756</v>
      </c>
      <c r="P184" s="274">
        <v>5.7921329967</v>
      </c>
      <c r="Q184" s="275">
        <v>4.0457873575</v>
      </c>
      <c r="R184" s="215"/>
      <c r="S184" s="215"/>
      <c r="T184" s="215"/>
      <c r="U184" s="215"/>
      <c r="V184" s="215"/>
      <c r="W184" s="215"/>
      <c r="X184" s="215"/>
      <c r="Y184" s="215"/>
      <c r="Z184" s="215"/>
    </row>
    <row r="185">
      <c r="A185" s="273">
        <v>1984.0</v>
      </c>
      <c r="B185" s="274">
        <v>74.5168831986</v>
      </c>
      <c r="C185" s="274">
        <v>74.4086515265</v>
      </c>
      <c r="D185" s="274">
        <v>70.5356678177</v>
      </c>
      <c r="E185" s="274">
        <v>65.6058155782</v>
      </c>
      <c r="F185" s="274">
        <v>55.7709775169</v>
      </c>
      <c r="G185" s="274">
        <v>46.0010338246</v>
      </c>
      <c r="H185" s="274">
        <v>36.359110583</v>
      </c>
      <c r="I185" s="274">
        <v>31.6562951895</v>
      </c>
      <c r="J185" s="274">
        <v>27.0863415168</v>
      </c>
      <c r="K185" s="274">
        <v>22.697130864</v>
      </c>
      <c r="L185" s="274">
        <v>18.5550901366</v>
      </c>
      <c r="M185" s="274">
        <v>14.7451383681</v>
      </c>
      <c r="N185" s="274">
        <v>11.2900877724</v>
      </c>
      <c r="O185" s="274">
        <v>8.2774486434</v>
      </c>
      <c r="P185" s="274">
        <v>5.9024318485</v>
      </c>
      <c r="Q185" s="275">
        <v>4.1556128767</v>
      </c>
      <c r="R185" s="215"/>
      <c r="S185" s="215"/>
      <c r="T185" s="215"/>
      <c r="U185" s="215"/>
      <c r="V185" s="215"/>
      <c r="W185" s="215"/>
      <c r="X185" s="215"/>
      <c r="Y185" s="215"/>
      <c r="Z185" s="215"/>
    </row>
    <row r="186">
      <c r="A186" s="273">
        <v>1985.0</v>
      </c>
      <c r="B186" s="274">
        <v>74.785049091</v>
      </c>
      <c r="C186" s="274">
        <v>74.6071414737</v>
      </c>
      <c r="D186" s="274">
        <v>70.7288909068</v>
      </c>
      <c r="E186" s="274">
        <v>65.8181654265</v>
      </c>
      <c r="F186" s="274">
        <v>55.9604410719</v>
      </c>
      <c r="G186" s="274">
        <v>46.1670154319</v>
      </c>
      <c r="H186" s="274">
        <v>36.4923651667</v>
      </c>
      <c r="I186" s="274">
        <v>31.789364006</v>
      </c>
      <c r="J186" s="274">
        <v>27.2188136248</v>
      </c>
      <c r="K186" s="274">
        <v>22.8275040032</v>
      </c>
      <c r="L186" s="274">
        <v>18.6517991097</v>
      </c>
      <c r="M186" s="274">
        <v>14.8094025348</v>
      </c>
      <c r="N186" s="274">
        <v>11.3385464421</v>
      </c>
      <c r="O186" s="274">
        <v>8.3317227329</v>
      </c>
      <c r="P186" s="274">
        <v>5.9712218315</v>
      </c>
      <c r="Q186" s="275">
        <v>4.1893236523</v>
      </c>
      <c r="R186" s="215"/>
      <c r="S186" s="215"/>
      <c r="T186" s="215"/>
      <c r="U186" s="215"/>
      <c r="V186" s="215"/>
      <c r="W186" s="215"/>
      <c r="X186" s="215"/>
      <c r="Y186" s="215"/>
      <c r="Z186" s="215"/>
    </row>
    <row r="187">
      <c r="A187" s="273">
        <v>1986.0</v>
      </c>
      <c r="B187" s="274">
        <v>74.6881097848</v>
      </c>
      <c r="C187" s="274">
        <v>74.4678121248</v>
      </c>
      <c r="D187" s="274">
        <v>70.5890428248</v>
      </c>
      <c r="E187" s="274">
        <v>65.6673853353</v>
      </c>
      <c r="F187" s="274">
        <v>55.8100176104</v>
      </c>
      <c r="G187" s="274">
        <v>46.0241360765</v>
      </c>
      <c r="H187" s="274">
        <v>36.391858884</v>
      </c>
      <c r="I187" s="274">
        <v>31.7229474589</v>
      </c>
      <c r="J187" s="274">
        <v>27.1550375104</v>
      </c>
      <c r="K187" s="274">
        <v>22.7574095566</v>
      </c>
      <c r="L187" s="274">
        <v>18.5964664418</v>
      </c>
      <c r="M187" s="274">
        <v>14.7277966332</v>
      </c>
      <c r="N187" s="274">
        <v>11.3022625478</v>
      </c>
      <c r="O187" s="274">
        <v>8.3227919824</v>
      </c>
      <c r="P187" s="274">
        <v>5.92558647</v>
      </c>
      <c r="Q187" s="275">
        <v>4.1508349191</v>
      </c>
      <c r="R187" s="215"/>
      <c r="S187" s="215"/>
      <c r="T187" s="215"/>
      <c r="U187" s="215"/>
      <c r="V187" s="215"/>
      <c r="W187" s="215"/>
      <c r="X187" s="215"/>
      <c r="Y187" s="215"/>
      <c r="Z187" s="215"/>
    </row>
    <row r="188">
      <c r="A188" s="273">
        <v>1987.0</v>
      </c>
      <c r="B188" s="274">
        <v>75.2088300003</v>
      </c>
      <c r="C188" s="274">
        <v>74.981207309</v>
      </c>
      <c r="D188" s="274">
        <v>71.0882277457</v>
      </c>
      <c r="E188" s="274">
        <v>66.1626102594</v>
      </c>
      <c r="F188" s="274">
        <v>56.3115316278</v>
      </c>
      <c r="G188" s="274">
        <v>46.5082553278</v>
      </c>
      <c r="H188" s="274">
        <v>36.832393256</v>
      </c>
      <c r="I188" s="274">
        <v>32.1189513353</v>
      </c>
      <c r="J188" s="274">
        <v>27.5549360765</v>
      </c>
      <c r="K188" s="274">
        <v>23.1579876262</v>
      </c>
      <c r="L188" s="274">
        <v>18.992233666</v>
      </c>
      <c r="M188" s="274">
        <v>15.0888393216</v>
      </c>
      <c r="N188" s="274">
        <v>11.6422580991</v>
      </c>
      <c r="O188" s="274">
        <v>8.6025385677</v>
      </c>
      <c r="P188" s="274">
        <v>6.1418595232</v>
      </c>
      <c r="Q188" s="275">
        <v>4.356106465</v>
      </c>
      <c r="R188" s="215"/>
      <c r="S188" s="215"/>
      <c r="T188" s="215"/>
      <c r="U188" s="215"/>
      <c r="V188" s="215"/>
      <c r="W188" s="215"/>
      <c r="X188" s="215"/>
      <c r="Y188" s="215"/>
      <c r="Z188" s="215"/>
    </row>
    <row r="189">
      <c r="A189" s="273">
        <v>1988.0</v>
      </c>
      <c r="B189" s="274">
        <v>75.3699136746</v>
      </c>
      <c r="C189" s="274">
        <v>75.1341547625</v>
      </c>
      <c r="D189" s="274">
        <v>71.2485458231</v>
      </c>
      <c r="E189" s="274">
        <v>66.3217456339</v>
      </c>
      <c r="F189" s="274">
        <v>56.4680420881</v>
      </c>
      <c r="G189" s="274">
        <v>46.6689395786</v>
      </c>
      <c r="H189" s="274">
        <v>37.0034395626</v>
      </c>
      <c r="I189" s="274">
        <v>32.3206351023</v>
      </c>
      <c r="J189" s="274">
        <v>27.7450476463</v>
      </c>
      <c r="K189" s="274">
        <v>23.332686313</v>
      </c>
      <c r="L189" s="274">
        <v>19.157674246</v>
      </c>
      <c r="M189" s="274">
        <v>15.2799489613</v>
      </c>
      <c r="N189" s="274">
        <v>11.7973000533</v>
      </c>
      <c r="O189" s="274">
        <v>8.750665587</v>
      </c>
      <c r="P189" s="274">
        <v>6.289118706</v>
      </c>
      <c r="Q189" s="275">
        <v>4.4327344272</v>
      </c>
      <c r="R189" s="215"/>
      <c r="S189" s="215"/>
      <c r="T189" s="215"/>
      <c r="U189" s="215"/>
      <c r="V189" s="215"/>
      <c r="W189" s="215"/>
      <c r="X189" s="215"/>
      <c r="Y189" s="215"/>
      <c r="Z189" s="215"/>
    </row>
    <row r="190">
      <c r="A190" s="273">
        <v>1989.0</v>
      </c>
      <c r="B190" s="274">
        <v>75.4629650588</v>
      </c>
      <c r="C190" s="274">
        <v>75.0707389298</v>
      </c>
      <c r="D190" s="274">
        <v>71.1730204788</v>
      </c>
      <c r="E190" s="274">
        <v>66.243135196</v>
      </c>
      <c r="F190" s="274">
        <v>56.3794645513</v>
      </c>
      <c r="G190" s="274">
        <v>46.579422383</v>
      </c>
      <c r="H190" s="274">
        <v>36.9188888761</v>
      </c>
      <c r="I190" s="274">
        <v>32.2195975658</v>
      </c>
      <c r="J190" s="274">
        <v>27.6575783451</v>
      </c>
      <c r="K190" s="274">
        <v>23.2636133284</v>
      </c>
      <c r="L190" s="274">
        <v>19.0778134126</v>
      </c>
      <c r="M190" s="274">
        <v>15.1791716855</v>
      </c>
      <c r="N190" s="274">
        <v>11.683685069</v>
      </c>
      <c r="O190" s="274">
        <v>8.6796639027</v>
      </c>
      <c r="P190" s="274">
        <v>6.2453990831</v>
      </c>
      <c r="Q190" s="275">
        <v>4.440796857</v>
      </c>
      <c r="R190" s="215"/>
      <c r="S190" s="215"/>
      <c r="T190" s="215"/>
      <c r="U190" s="215"/>
      <c r="V190" s="215"/>
      <c r="W190" s="215"/>
      <c r="X190" s="215"/>
      <c r="Y190" s="215"/>
      <c r="Z190" s="215"/>
    </row>
    <row r="191">
      <c r="A191" s="273">
        <v>1990.0</v>
      </c>
      <c r="B191" s="274">
        <v>75.4286970604</v>
      </c>
      <c r="C191" s="274">
        <v>75.1226334147</v>
      </c>
      <c r="D191" s="274">
        <v>71.2365956619</v>
      </c>
      <c r="E191" s="274">
        <v>66.2988418181</v>
      </c>
      <c r="F191" s="274">
        <v>56.4662769859</v>
      </c>
      <c r="G191" s="274">
        <v>46.669438945</v>
      </c>
      <c r="H191" s="274">
        <v>37.0240538087</v>
      </c>
      <c r="I191" s="274">
        <v>32.3286713314</v>
      </c>
      <c r="J191" s="274">
        <v>27.7747422397</v>
      </c>
      <c r="K191" s="274">
        <v>23.3559127662</v>
      </c>
      <c r="L191" s="274">
        <v>19.1675142836</v>
      </c>
      <c r="M191" s="274">
        <v>15.2662409282</v>
      </c>
      <c r="N191" s="274">
        <v>11.7932973286</v>
      </c>
      <c r="O191" s="274">
        <v>8.795676288</v>
      </c>
      <c r="P191" s="274">
        <v>6.3229998839</v>
      </c>
      <c r="Q191" s="275">
        <v>4.4301902627</v>
      </c>
      <c r="R191" s="215"/>
      <c r="S191" s="215"/>
      <c r="T191" s="215"/>
      <c r="U191" s="215"/>
      <c r="V191" s="215"/>
      <c r="W191" s="215"/>
      <c r="X191" s="215"/>
      <c r="Y191" s="215"/>
      <c r="Z191" s="215"/>
    </row>
    <row r="192">
      <c r="A192" s="273">
        <v>1991.0</v>
      </c>
      <c r="B192" s="274">
        <v>75.75431687</v>
      </c>
      <c r="C192" s="274">
        <v>75.4499238229</v>
      </c>
      <c r="D192" s="274">
        <v>71.5564301851</v>
      </c>
      <c r="E192" s="274">
        <v>66.6229906353</v>
      </c>
      <c r="F192" s="274">
        <v>56.7907783278</v>
      </c>
      <c r="G192" s="274">
        <v>47.0112320966</v>
      </c>
      <c r="H192" s="274">
        <v>37.3566765622</v>
      </c>
      <c r="I192" s="274">
        <v>32.670545067</v>
      </c>
      <c r="J192" s="274">
        <v>28.1331225157</v>
      </c>
      <c r="K192" s="274">
        <v>23.7214228855</v>
      </c>
      <c r="L192" s="274">
        <v>19.5174775582</v>
      </c>
      <c r="M192" s="274">
        <v>15.5914759513</v>
      </c>
      <c r="N192" s="274">
        <v>12.0662401639</v>
      </c>
      <c r="O192" s="274">
        <v>8.9948808075</v>
      </c>
      <c r="P192" s="274">
        <v>6.4071176586</v>
      </c>
      <c r="Q192" s="275">
        <v>4.4767203487</v>
      </c>
      <c r="R192" s="215"/>
      <c r="S192" s="215"/>
      <c r="T192" s="215"/>
      <c r="U192" s="215"/>
      <c r="V192" s="215"/>
      <c r="W192" s="215"/>
      <c r="X192" s="215"/>
      <c r="Y192" s="215"/>
      <c r="Z192" s="215"/>
    </row>
    <row r="193">
      <c r="A193" s="273">
        <v>1992.0</v>
      </c>
      <c r="B193" s="274">
        <v>76.2163906874</v>
      </c>
      <c r="C193" s="274">
        <v>75.8576828996</v>
      </c>
      <c r="D193" s="274">
        <v>71.9778957049</v>
      </c>
      <c r="E193" s="274">
        <v>67.0519556339</v>
      </c>
      <c r="F193" s="274">
        <v>57.2007235796</v>
      </c>
      <c r="G193" s="274">
        <v>47.4390578852</v>
      </c>
      <c r="H193" s="274">
        <v>37.7757251084</v>
      </c>
      <c r="I193" s="274">
        <v>33.0689095285</v>
      </c>
      <c r="J193" s="274">
        <v>28.4971847221</v>
      </c>
      <c r="K193" s="274">
        <v>24.0809375658</v>
      </c>
      <c r="L193" s="274">
        <v>19.8813333668</v>
      </c>
      <c r="M193" s="274">
        <v>15.9539948894</v>
      </c>
      <c r="N193" s="274">
        <v>12.3739168215</v>
      </c>
      <c r="O193" s="274">
        <v>9.2618815041</v>
      </c>
      <c r="P193" s="274">
        <v>6.6799233166</v>
      </c>
      <c r="Q193" s="275">
        <v>4.7024794992</v>
      </c>
      <c r="R193" s="215"/>
      <c r="S193" s="215"/>
      <c r="T193" s="215"/>
      <c r="U193" s="215"/>
      <c r="V193" s="215"/>
      <c r="W193" s="215"/>
      <c r="X193" s="215"/>
      <c r="Y193" s="215"/>
      <c r="Z193" s="215"/>
    </row>
    <row r="194">
      <c r="A194" s="273">
        <v>1993.0</v>
      </c>
      <c r="B194" s="274">
        <v>76.4591109565</v>
      </c>
      <c r="C194" s="274">
        <v>76.0134460124</v>
      </c>
      <c r="D194" s="274">
        <v>72.1147210323</v>
      </c>
      <c r="E194" s="274">
        <v>67.1745562956</v>
      </c>
      <c r="F194" s="274">
        <v>57.3217871273</v>
      </c>
      <c r="G194" s="274">
        <v>47.5544248755</v>
      </c>
      <c r="H194" s="274">
        <v>37.8965485223</v>
      </c>
      <c r="I194" s="274">
        <v>33.1853158184</v>
      </c>
      <c r="J194" s="274">
        <v>28.6035093801</v>
      </c>
      <c r="K194" s="274">
        <v>24.1519213708</v>
      </c>
      <c r="L194" s="274">
        <v>19.9025374419</v>
      </c>
      <c r="M194" s="274">
        <v>15.9501144185</v>
      </c>
      <c r="N194" s="274">
        <v>12.3489446864</v>
      </c>
      <c r="O194" s="274">
        <v>9.2232857964</v>
      </c>
      <c r="P194" s="274">
        <v>6.6333300333</v>
      </c>
      <c r="Q194" s="275">
        <v>4.6403495779</v>
      </c>
      <c r="R194" s="215"/>
      <c r="S194" s="215"/>
      <c r="T194" s="215"/>
      <c r="U194" s="215"/>
      <c r="V194" s="215"/>
      <c r="W194" s="215"/>
      <c r="X194" s="215"/>
      <c r="Y194" s="215"/>
      <c r="Z194" s="215"/>
    </row>
    <row r="195">
      <c r="A195" s="273">
        <v>1994.0</v>
      </c>
      <c r="B195" s="274">
        <v>76.6704794245</v>
      </c>
      <c r="C195" s="274">
        <v>76.1725508237</v>
      </c>
      <c r="D195" s="274">
        <v>72.2986471953</v>
      </c>
      <c r="E195" s="274">
        <v>67.3710200334</v>
      </c>
      <c r="F195" s="274">
        <v>57.5259510605</v>
      </c>
      <c r="G195" s="274">
        <v>47.7443228098</v>
      </c>
      <c r="H195" s="274">
        <v>38.0630182953</v>
      </c>
      <c r="I195" s="274">
        <v>33.3513101331</v>
      </c>
      <c r="J195" s="274">
        <v>28.7580110307</v>
      </c>
      <c r="K195" s="274">
        <v>24.3018403927</v>
      </c>
      <c r="L195" s="274">
        <v>20.0384651853</v>
      </c>
      <c r="M195" s="274">
        <v>16.0492624529</v>
      </c>
      <c r="N195" s="274">
        <v>12.4184816094</v>
      </c>
      <c r="O195" s="274">
        <v>9.2411702345</v>
      </c>
      <c r="P195" s="274">
        <v>6.6159683331</v>
      </c>
      <c r="Q195" s="275">
        <v>4.6246503791</v>
      </c>
      <c r="R195" s="215"/>
      <c r="S195" s="215"/>
      <c r="T195" s="215"/>
      <c r="U195" s="215"/>
      <c r="V195" s="215"/>
      <c r="W195" s="215"/>
      <c r="X195" s="215"/>
      <c r="Y195" s="215"/>
      <c r="Z195" s="215"/>
    </row>
    <row r="196">
      <c r="A196" s="273">
        <v>1995.0</v>
      </c>
      <c r="B196" s="274">
        <v>76.6874955815</v>
      </c>
      <c r="C196" s="274">
        <v>76.1579839479</v>
      </c>
      <c r="D196" s="274">
        <v>72.2661504859</v>
      </c>
      <c r="E196" s="274">
        <v>67.3425047889</v>
      </c>
      <c r="F196" s="274">
        <v>57.5174584565</v>
      </c>
      <c r="G196" s="274">
        <v>47.7200177499</v>
      </c>
      <c r="H196" s="274">
        <v>38.0445749145</v>
      </c>
      <c r="I196" s="274">
        <v>33.3335427626</v>
      </c>
      <c r="J196" s="274">
        <v>28.7409732381</v>
      </c>
      <c r="K196" s="274">
        <v>24.3110712652</v>
      </c>
      <c r="L196" s="274">
        <v>20.0789035391</v>
      </c>
      <c r="M196" s="274">
        <v>16.0983685553</v>
      </c>
      <c r="N196" s="274">
        <v>12.456790309</v>
      </c>
      <c r="O196" s="274">
        <v>9.2746712133</v>
      </c>
      <c r="P196" s="274">
        <v>6.66408821</v>
      </c>
      <c r="Q196" s="275">
        <v>4.6669075461</v>
      </c>
      <c r="R196" s="215"/>
      <c r="S196" s="215"/>
      <c r="T196" s="215"/>
      <c r="U196" s="215"/>
      <c r="V196" s="215"/>
      <c r="W196" s="215"/>
      <c r="X196" s="215"/>
      <c r="Y196" s="215"/>
      <c r="Z196" s="215"/>
    </row>
    <row r="197">
      <c r="A197" s="273">
        <v>1996.0</v>
      </c>
      <c r="B197" s="274">
        <v>77.3641868025</v>
      </c>
      <c r="C197" s="274">
        <v>76.8043519693</v>
      </c>
      <c r="D197" s="274">
        <v>72.9128214164</v>
      </c>
      <c r="E197" s="274">
        <v>67.966734324</v>
      </c>
      <c r="F197" s="274">
        <v>58.0910413768</v>
      </c>
      <c r="G197" s="274">
        <v>48.2838966925</v>
      </c>
      <c r="H197" s="274">
        <v>38.5848507601</v>
      </c>
      <c r="I197" s="274">
        <v>33.8543278032</v>
      </c>
      <c r="J197" s="274">
        <v>29.245052974</v>
      </c>
      <c r="K197" s="274">
        <v>24.7824147529</v>
      </c>
      <c r="L197" s="274">
        <v>20.4902971576</v>
      </c>
      <c r="M197" s="274">
        <v>16.4605182623</v>
      </c>
      <c r="N197" s="274">
        <v>12.7603054847</v>
      </c>
      <c r="O197" s="274">
        <v>9.5524968607</v>
      </c>
      <c r="P197" s="274">
        <v>6.9439402036</v>
      </c>
      <c r="Q197" s="275">
        <v>4.9296348809</v>
      </c>
      <c r="R197" s="215"/>
      <c r="S197" s="215"/>
      <c r="T197" s="215"/>
      <c r="U197" s="215"/>
      <c r="V197" s="215"/>
      <c r="W197" s="215"/>
      <c r="X197" s="215"/>
      <c r="Y197" s="215"/>
      <c r="Z197" s="215"/>
    </row>
    <row r="198">
      <c r="A198" s="273">
        <v>1997.0</v>
      </c>
      <c r="B198" s="274">
        <v>77.4760124689</v>
      </c>
      <c r="C198" s="274">
        <v>76.8959432159</v>
      </c>
      <c r="D198" s="274">
        <v>73.0067145136</v>
      </c>
      <c r="E198" s="274">
        <v>68.0649491301</v>
      </c>
      <c r="F198" s="274">
        <v>58.1983817524</v>
      </c>
      <c r="G198" s="274">
        <v>48.3790701374</v>
      </c>
      <c r="H198" s="274">
        <v>38.7156904145</v>
      </c>
      <c r="I198" s="274">
        <v>33.9957276074</v>
      </c>
      <c r="J198" s="274">
        <v>29.3938037766</v>
      </c>
      <c r="K198" s="274">
        <v>24.9349198444</v>
      </c>
      <c r="L198" s="274">
        <v>20.6529063824</v>
      </c>
      <c r="M198" s="274">
        <v>16.6117915435</v>
      </c>
      <c r="N198" s="274">
        <v>12.9005134323</v>
      </c>
      <c r="O198" s="274">
        <v>9.6805785035</v>
      </c>
      <c r="P198" s="274">
        <v>6.9786105855</v>
      </c>
      <c r="Q198" s="275">
        <v>4.8432146802</v>
      </c>
      <c r="R198" s="215"/>
      <c r="S198" s="215"/>
      <c r="T198" s="215"/>
      <c r="U198" s="215"/>
      <c r="V198" s="215"/>
      <c r="W198" s="215"/>
      <c r="X198" s="215"/>
      <c r="Y198" s="215"/>
      <c r="Z198" s="215"/>
    </row>
    <row r="199">
      <c r="A199" s="273">
        <v>1998.0</v>
      </c>
      <c r="B199" s="274">
        <v>78.0252254942</v>
      </c>
      <c r="C199" s="274">
        <v>77.3856984847</v>
      </c>
      <c r="D199" s="274">
        <v>73.4701729597</v>
      </c>
      <c r="E199" s="274">
        <v>68.5163995634</v>
      </c>
      <c r="F199" s="274">
        <v>58.6653681064</v>
      </c>
      <c r="G199" s="274">
        <v>48.8315533102</v>
      </c>
      <c r="H199" s="274">
        <v>39.0887245216</v>
      </c>
      <c r="I199" s="274">
        <v>34.3424945924</v>
      </c>
      <c r="J199" s="274">
        <v>29.7169059512</v>
      </c>
      <c r="K199" s="274">
        <v>25.2353588778</v>
      </c>
      <c r="L199" s="274">
        <v>20.9646524517</v>
      </c>
      <c r="M199" s="274">
        <v>16.880867159</v>
      </c>
      <c r="N199" s="274">
        <v>13.1303593167</v>
      </c>
      <c r="O199" s="274">
        <v>9.8358530942</v>
      </c>
      <c r="P199" s="274">
        <v>7.0978790543</v>
      </c>
      <c r="Q199" s="275">
        <v>4.9463720608</v>
      </c>
      <c r="R199" s="215"/>
      <c r="S199" s="215"/>
      <c r="T199" s="215"/>
      <c r="U199" s="215"/>
      <c r="V199" s="215"/>
      <c r="W199" s="215"/>
      <c r="X199" s="215"/>
      <c r="Y199" s="215"/>
      <c r="Z199" s="215"/>
    </row>
    <row r="200">
      <c r="A200" s="273">
        <v>1999.0</v>
      </c>
      <c r="B200" s="274">
        <v>78.1370972527</v>
      </c>
      <c r="C200" s="274">
        <v>77.480228592</v>
      </c>
      <c r="D200" s="274">
        <v>73.5472360494</v>
      </c>
      <c r="E200" s="274">
        <v>68.6139814297</v>
      </c>
      <c r="F200" s="274">
        <v>58.7367219284</v>
      </c>
      <c r="G200" s="274">
        <v>48.9125523468</v>
      </c>
      <c r="H200" s="274">
        <v>39.1716743439</v>
      </c>
      <c r="I200" s="274">
        <v>34.4121798653</v>
      </c>
      <c r="J200" s="274">
        <v>29.7835272162</v>
      </c>
      <c r="K200" s="274">
        <v>25.312373077</v>
      </c>
      <c r="L200" s="274">
        <v>20.9999521908</v>
      </c>
      <c r="M200" s="274">
        <v>16.9196455651</v>
      </c>
      <c r="N200" s="274">
        <v>13.1611637727</v>
      </c>
      <c r="O200" s="274">
        <v>9.8475858249</v>
      </c>
      <c r="P200" s="274">
        <v>7.0789278967</v>
      </c>
      <c r="Q200" s="275">
        <v>4.9201931865</v>
      </c>
      <c r="R200" s="215"/>
      <c r="S200" s="215"/>
      <c r="T200" s="215"/>
      <c r="U200" s="215"/>
      <c r="V200" s="215"/>
      <c r="W200" s="215"/>
      <c r="X200" s="215"/>
      <c r="Y200" s="215"/>
      <c r="Z200" s="215"/>
    </row>
    <row r="201">
      <c r="A201" s="273">
        <v>2000.0</v>
      </c>
      <c r="B201" s="274">
        <v>78.3898206659</v>
      </c>
      <c r="C201" s="274">
        <v>77.6680132147</v>
      </c>
      <c r="D201" s="274">
        <v>73.7461782263</v>
      </c>
      <c r="E201" s="274">
        <v>68.7968248559</v>
      </c>
      <c r="F201" s="274">
        <v>58.9500775274</v>
      </c>
      <c r="G201" s="274">
        <v>49.1289622729</v>
      </c>
      <c r="H201" s="274">
        <v>39.3887466181</v>
      </c>
      <c r="I201" s="274">
        <v>34.6401919343</v>
      </c>
      <c r="J201" s="274">
        <v>30.0339422399</v>
      </c>
      <c r="K201" s="274">
        <v>25.5685932226</v>
      </c>
      <c r="L201" s="274">
        <v>21.2588048379</v>
      </c>
      <c r="M201" s="274">
        <v>17.1355938551</v>
      </c>
      <c r="N201" s="274">
        <v>13.35163663</v>
      </c>
      <c r="O201" s="274">
        <v>9.9745264896</v>
      </c>
      <c r="P201" s="274">
        <v>7.17449491</v>
      </c>
      <c r="Q201" s="275">
        <v>5.0024403917</v>
      </c>
      <c r="R201" s="215"/>
      <c r="S201" s="215"/>
      <c r="T201" s="215"/>
      <c r="U201" s="215"/>
      <c r="V201" s="215"/>
      <c r="W201" s="215"/>
      <c r="X201" s="215"/>
      <c r="Y201" s="215"/>
      <c r="Z201" s="215"/>
    </row>
    <row r="202">
      <c r="A202" s="273">
        <v>2001.0</v>
      </c>
      <c r="B202" s="274">
        <v>78.5149246523</v>
      </c>
      <c r="C202" s="274">
        <v>77.7817921678</v>
      </c>
      <c r="D202" s="274">
        <v>73.8533768829</v>
      </c>
      <c r="E202" s="274">
        <v>68.90094876</v>
      </c>
      <c r="F202" s="274">
        <v>59.0288313778</v>
      </c>
      <c r="G202" s="274">
        <v>49.2150950895</v>
      </c>
      <c r="H202" s="274">
        <v>39.4822891998</v>
      </c>
      <c r="I202" s="274">
        <v>34.7417579051</v>
      </c>
      <c r="J202" s="274">
        <v>30.1148527501</v>
      </c>
      <c r="K202" s="274">
        <v>25.6474725154</v>
      </c>
      <c r="L202" s="274">
        <v>21.3464679388</v>
      </c>
      <c r="M202" s="274">
        <v>17.221282394</v>
      </c>
      <c r="N202" s="274">
        <v>13.4013770113</v>
      </c>
      <c r="O202" s="274">
        <v>10.0081582433</v>
      </c>
      <c r="P202" s="274">
        <v>7.2078285629</v>
      </c>
      <c r="Q202" s="275">
        <v>5.0470363418</v>
      </c>
      <c r="R202" s="215"/>
      <c r="S202" s="215"/>
      <c r="T202" s="215"/>
      <c r="U202" s="215"/>
      <c r="V202" s="215"/>
      <c r="W202" s="215"/>
      <c r="X202" s="215"/>
      <c r="Y202" s="215"/>
      <c r="Z202" s="215"/>
    </row>
    <row r="203">
      <c r="A203" s="273">
        <v>2002.0</v>
      </c>
      <c r="B203" s="274">
        <v>78.6968520681</v>
      </c>
      <c r="C203" s="274">
        <v>77.99476073</v>
      </c>
      <c r="D203" s="274">
        <v>74.0739489712</v>
      </c>
      <c r="E203" s="274">
        <v>69.115400529</v>
      </c>
      <c r="F203" s="274">
        <v>59.2466379529</v>
      </c>
      <c r="G203" s="274">
        <v>49.4248243793</v>
      </c>
      <c r="H203" s="274">
        <v>39.699868823</v>
      </c>
      <c r="I203" s="274">
        <v>34.9414448361</v>
      </c>
      <c r="J203" s="274">
        <v>30.3006431665</v>
      </c>
      <c r="K203" s="274">
        <v>25.8001526922</v>
      </c>
      <c r="L203" s="274">
        <v>21.4882972719</v>
      </c>
      <c r="M203" s="274">
        <v>17.3468603765</v>
      </c>
      <c r="N203" s="274">
        <v>13.497724159</v>
      </c>
      <c r="O203" s="274">
        <v>10.1048414017</v>
      </c>
      <c r="P203" s="274">
        <v>7.2373699275</v>
      </c>
      <c r="Q203" s="275">
        <v>5.0574464922</v>
      </c>
      <c r="R203" s="215"/>
      <c r="S203" s="215"/>
      <c r="T203" s="215"/>
      <c r="U203" s="215"/>
      <c r="V203" s="215"/>
      <c r="W203" s="215"/>
      <c r="X203" s="215"/>
      <c r="Y203" s="215"/>
      <c r="Z203" s="215"/>
    </row>
    <row r="204">
      <c r="A204" s="273">
        <v>2003.0</v>
      </c>
      <c r="B204" s="274">
        <v>78.6429714726</v>
      </c>
      <c r="C204" s="274">
        <v>77.9165439449</v>
      </c>
      <c r="D204" s="274">
        <v>73.9830757153</v>
      </c>
      <c r="E204" s="274">
        <v>69.019376044</v>
      </c>
      <c r="F204" s="274">
        <v>59.1370626667</v>
      </c>
      <c r="G204" s="274">
        <v>49.3061438255</v>
      </c>
      <c r="H204" s="274">
        <v>39.5767774713</v>
      </c>
      <c r="I204" s="274">
        <v>34.8189278109</v>
      </c>
      <c r="J204" s="274">
        <v>30.1853023114</v>
      </c>
      <c r="K204" s="274">
        <v>25.6984630251</v>
      </c>
      <c r="L204" s="274">
        <v>21.3974552291</v>
      </c>
      <c r="M204" s="274">
        <v>17.2930937214</v>
      </c>
      <c r="N204" s="274">
        <v>13.4384889039</v>
      </c>
      <c r="O204" s="274">
        <v>9.9873230303</v>
      </c>
      <c r="P204" s="274">
        <v>7.1047151728</v>
      </c>
      <c r="Q204" s="275">
        <v>4.8877710142</v>
      </c>
      <c r="R204" s="215"/>
      <c r="S204" s="215"/>
      <c r="T204" s="215"/>
      <c r="U204" s="215"/>
      <c r="V204" s="215"/>
      <c r="W204" s="215"/>
      <c r="X204" s="215"/>
      <c r="Y204" s="215"/>
      <c r="Z204" s="215"/>
    </row>
    <row r="205">
      <c r="A205" s="273">
        <v>2004.0</v>
      </c>
      <c r="B205" s="274">
        <v>79.2042151889</v>
      </c>
      <c r="C205" s="274">
        <v>78.4696581421</v>
      </c>
      <c r="D205" s="274">
        <v>74.5351769675</v>
      </c>
      <c r="E205" s="274">
        <v>69.5756396829</v>
      </c>
      <c r="F205" s="274">
        <v>59.6939776506</v>
      </c>
      <c r="G205" s="274">
        <v>49.8406659392</v>
      </c>
      <c r="H205" s="274">
        <v>40.0968412577</v>
      </c>
      <c r="I205" s="274">
        <v>35.3364570143</v>
      </c>
      <c r="J205" s="274">
        <v>30.6886572694</v>
      </c>
      <c r="K205" s="274">
        <v>26.1713581856</v>
      </c>
      <c r="L205" s="274">
        <v>21.8228656123</v>
      </c>
      <c r="M205" s="274">
        <v>17.6821662832</v>
      </c>
      <c r="N205" s="274">
        <v>13.8075898471</v>
      </c>
      <c r="O205" s="274">
        <v>10.3216791369</v>
      </c>
      <c r="P205" s="274">
        <v>7.3841407892</v>
      </c>
      <c r="Q205" s="275">
        <v>5.1190976665</v>
      </c>
      <c r="R205" s="215"/>
      <c r="S205" s="215"/>
      <c r="T205" s="215"/>
      <c r="U205" s="215"/>
      <c r="V205" s="215"/>
      <c r="W205" s="215"/>
      <c r="X205" s="215"/>
      <c r="Y205" s="215"/>
      <c r="Z205" s="215"/>
    </row>
    <row r="206">
      <c r="A206" s="273">
        <v>2005.0</v>
      </c>
      <c r="B206" s="274">
        <v>79.3439895802</v>
      </c>
      <c r="C206" s="274">
        <v>78.5654522745</v>
      </c>
      <c r="D206" s="274">
        <v>74.6260302548</v>
      </c>
      <c r="E206" s="274">
        <v>69.6708239689</v>
      </c>
      <c r="F206" s="274">
        <v>59.8043241739</v>
      </c>
      <c r="G206" s="274">
        <v>49.9682181881</v>
      </c>
      <c r="H206" s="274">
        <v>40.2221582794</v>
      </c>
      <c r="I206" s="274">
        <v>35.4536519621</v>
      </c>
      <c r="J206" s="274">
        <v>30.809608028</v>
      </c>
      <c r="K206" s="274">
        <v>26.3058302636</v>
      </c>
      <c r="L206" s="274">
        <v>21.9696154645</v>
      </c>
      <c r="M206" s="274">
        <v>17.8318142552</v>
      </c>
      <c r="N206" s="274">
        <v>13.9491008079</v>
      </c>
      <c r="O206" s="274">
        <v>10.4462292137</v>
      </c>
      <c r="P206" s="274">
        <v>7.511823522</v>
      </c>
      <c r="Q206" s="275">
        <v>5.3003558085</v>
      </c>
      <c r="R206" s="215"/>
      <c r="S206" s="215"/>
      <c r="T206" s="215"/>
      <c r="U206" s="215"/>
      <c r="V206" s="215"/>
      <c r="W206" s="215"/>
      <c r="X206" s="215"/>
      <c r="Y206" s="215"/>
      <c r="Z206" s="215"/>
    </row>
    <row r="207">
      <c r="A207" s="273">
        <v>2006.0</v>
      </c>
      <c r="B207" s="274">
        <v>79.8501110076</v>
      </c>
      <c r="C207" s="274">
        <v>79.0677396464</v>
      </c>
      <c r="D207" s="274">
        <v>75.1254650559</v>
      </c>
      <c r="E207" s="274">
        <v>70.1577019045</v>
      </c>
      <c r="F207" s="274">
        <v>60.239406499</v>
      </c>
      <c r="G207" s="274">
        <v>50.3872219695</v>
      </c>
      <c r="H207" s="274">
        <v>40.6359882439</v>
      </c>
      <c r="I207" s="274">
        <v>35.8731843236</v>
      </c>
      <c r="J207" s="274">
        <v>31.2098637059</v>
      </c>
      <c r="K207" s="274">
        <v>26.6820413818</v>
      </c>
      <c r="L207" s="274">
        <v>22.3356837213</v>
      </c>
      <c r="M207" s="274">
        <v>18.207840747</v>
      </c>
      <c r="N207" s="274">
        <v>14.2886674692</v>
      </c>
      <c r="O207" s="274">
        <v>10.7093740802</v>
      </c>
      <c r="P207" s="274">
        <v>7.6710441898</v>
      </c>
      <c r="Q207" s="275">
        <v>5.2962805958</v>
      </c>
      <c r="R207" s="215"/>
      <c r="S207" s="215"/>
      <c r="T207" s="215"/>
      <c r="U207" s="215"/>
      <c r="V207" s="215"/>
      <c r="W207" s="215"/>
      <c r="X207" s="215"/>
      <c r="Y207" s="215"/>
      <c r="Z207" s="215"/>
    </row>
    <row r="208">
      <c r="A208" s="273">
        <v>2007.0</v>
      </c>
      <c r="B208" s="274">
        <v>80.0554464978</v>
      </c>
      <c r="C208" s="274">
        <v>79.2671188786</v>
      </c>
      <c r="D208" s="274">
        <v>75.3234210656</v>
      </c>
      <c r="E208" s="274">
        <v>70.3586279988</v>
      </c>
      <c r="F208" s="274">
        <v>60.4611588464</v>
      </c>
      <c r="G208" s="274">
        <v>50.5924894602</v>
      </c>
      <c r="H208" s="274">
        <v>40.8205882861</v>
      </c>
      <c r="I208" s="274">
        <v>36.0597265174</v>
      </c>
      <c r="J208" s="274">
        <v>31.3817134971</v>
      </c>
      <c r="K208" s="274">
        <v>26.8501129116</v>
      </c>
      <c r="L208" s="274">
        <v>22.4920529118</v>
      </c>
      <c r="M208" s="274">
        <v>18.3422256554</v>
      </c>
      <c r="N208" s="274">
        <v>14.4093662925</v>
      </c>
      <c r="O208" s="274">
        <v>10.8131633284</v>
      </c>
      <c r="P208" s="274">
        <v>7.7624327864</v>
      </c>
      <c r="Q208" s="275">
        <v>5.3628959206</v>
      </c>
      <c r="R208" s="215"/>
      <c r="S208" s="215"/>
      <c r="T208" s="215"/>
      <c r="U208" s="215"/>
      <c r="V208" s="215"/>
      <c r="W208" s="215"/>
      <c r="X208" s="215"/>
      <c r="Y208" s="215"/>
      <c r="Z208" s="215"/>
    </row>
    <row r="209">
      <c r="A209" s="273">
        <v>2008.0</v>
      </c>
      <c r="B209" s="274">
        <v>80.2943482573</v>
      </c>
      <c r="C209" s="274">
        <v>79.4873785239</v>
      </c>
      <c r="D209" s="274">
        <v>75.537558463</v>
      </c>
      <c r="E209" s="274">
        <v>70.5659247491</v>
      </c>
      <c r="F209" s="274">
        <v>60.669245406</v>
      </c>
      <c r="G209" s="274">
        <v>50.8215459546</v>
      </c>
      <c r="H209" s="274">
        <v>41.0598933127</v>
      </c>
      <c r="I209" s="274">
        <v>36.2826874579</v>
      </c>
      <c r="J209" s="274">
        <v>31.6057394983</v>
      </c>
      <c r="K209" s="274">
        <v>27.0835502703</v>
      </c>
      <c r="L209" s="274">
        <v>22.7388438665</v>
      </c>
      <c r="M209" s="274">
        <v>18.5719692203</v>
      </c>
      <c r="N209" s="274">
        <v>14.6165380568</v>
      </c>
      <c r="O209" s="274">
        <v>10.9856212818</v>
      </c>
      <c r="P209" s="274">
        <v>7.8451819496</v>
      </c>
      <c r="Q209" s="275">
        <v>5.4037570633</v>
      </c>
      <c r="R209" s="215"/>
      <c r="S209" s="215"/>
      <c r="T209" s="215"/>
      <c r="U209" s="215"/>
      <c r="V209" s="215"/>
      <c r="W209" s="215"/>
      <c r="X209" s="215"/>
      <c r="Y209" s="215"/>
      <c r="Z209" s="215"/>
    </row>
    <row r="210">
      <c r="A210" s="273">
        <v>2009.0</v>
      </c>
      <c r="B210" s="274">
        <v>80.3025748223</v>
      </c>
      <c r="C210" s="274">
        <v>79.5170618283</v>
      </c>
      <c r="D210" s="274">
        <v>75.5691612589</v>
      </c>
      <c r="E210" s="274">
        <v>70.6089363349</v>
      </c>
      <c r="F210" s="274">
        <v>60.7125190606</v>
      </c>
      <c r="G210" s="274">
        <v>50.8693813113</v>
      </c>
      <c r="H210" s="274">
        <v>41.1071596167</v>
      </c>
      <c r="I210" s="274">
        <v>36.3203733913</v>
      </c>
      <c r="J210" s="274">
        <v>31.6449731115</v>
      </c>
      <c r="K210" s="274">
        <v>27.0942142286</v>
      </c>
      <c r="L210" s="274">
        <v>22.7071880602</v>
      </c>
      <c r="M210" s="274">
        <v>18.5309155886</v>
      </c>
      <c r="N210" s="274">
        <v>14.5811995334</v>
      </c>
      <c r="O210" s="274">
        <v>10.9397654707</v>
      </c>
      <c r="P210" s="274">
        <v>7.810163663</v>
      </c>
      <c r="Q210" s="275">
        <v>5.3491566407</v>
      </c>
      <c r="R210" s="215"/>
      <c r="S210" s="215"/>
      <c r="T210" s="215"/>
      <c r="U210" s="215"/>
      <c r="V210" s="215"/>
      <c r="W210" s="215"/>
      <c r="X210" s="215"/>
      <c r="Y210" s="215"/>
      <c r="Z210" s="215"/>
    </row>
    <row r="211">
      <c r="A211" s="273">
        <v>2010.0</v>
      </c>
      <c r="B211" s="274">
        <v>80.631133236</v>
      </c>
      <c r="C211" s="274">
        <v>79.8281149396</v>
      </c>
      <c r="D211" s="274">
        <v>75.8821921036</v>
      </c>
      <c r="E211" s="274">
        <v>70.9226605575</v>
      </c>
      <c r="F211" s="274">
        <v>61.0273883274</v>
      </c>
      <c r="G211" s="274">
        <v>51.1702127298</v>
      </c>
      <c r="H211" s="274">
        <v>41.3825288523</v>
      </c>
      <c r="I211" s="274">
        <v>36.5856720031</v>
      </c>
      <c r="J211" s="274">
        <v>31.9014093743</v>
      </c>
      <c r="K211" s="274">
        <v>27.3465310665</v>
      </c>
      <c r="L211" s="274">
        <v>22.9481784655</v>
      </c>
      <c r="M211" s="274">
        <v>18.7486726562</v>
      </c>
      <c r="N211" s="274">
        <v>14.805852799</v>
      </c>
      <c r="O211" s="274">
        <v>11.167537784</v>
      </c>
      <c r="P211" s="274">
        <v>7.9656103847</v>
      </c>
      <c r="Q211" s="275">
        <v>5.4344688847</v>
      </c>
      <c r="R211" s="215"/>
      <c r="S211" s="215"/>
      <c r="T211" s="215"/>
      <c r="U211" s="215"/>
      <c r="V211" s="215"/>
      <c r="W211" s="215"/>
      <c r="X211" s="215"/>
      <c r="Y211" s="215"/>
      <c r="Z211" s="215"/>
    </row>
    <row r="212">
      <c r="A212" s="273">
        <v>2011.0</v>
      </c>
      <c r="B212" s="274">
        <v>80.8332229218</v>
      </c>
      <c r="C212" s="274">
        <v>80.0136278051</v>
      </c>
      <c r="D212" s="274">
        <v>76.0533053822</v>
      </c>
      <c r="E212" s="274">
        <v>71.0795531486</v>
      </c>
      <c r="F212" s="274">
        <v>61.1977093545</v>
      </c>
      <c r="G212" s="274">
        <v>51.350507189</v>
      </c>
      <c r="H212" s="274">
        <v>41.5808940871</v>
      </c>
      <c r="I212" s="274">
        <v>36.7894278821</v>
      </c>
      <c r="J212" s="274">
        <v>32.0872336029</v>
      </c>
      <c r="K212" s="274">
        <v>27.5081781437</v>
      </c>
      <c r="L212" s="274">
        <v>23.1079277463</v>
      </c>
      <c r="M212" s="274">
        <v>18.9133650905</v>
      </c>
      <c r="N212" s="274">
        <v>14.9644573564</v>
      </c>
      <c r="O212" s="274">
        <v>11.3037121931</v>
      </c>
      <c r="P212" s="274">
        <v>8.076613924</v>
      </c>
      <c r="Q212" s="275">
        <v>5.5092533625</v>
      </c>
      <c r="R212" s="215"/>
      <c r="S212" s="215"/>
      <c r="T212" s="215"/>
      <c r="U212" s="215"/>
      <c r="V212" s="215"/>
      <c r="W212" s="215"/>
      <c r="X212" s="215"/>
      <c r="Y212" s="215"/>
      <c r="Z212" s="215"/>
    </row>
    <row r="213">
      <c r="A213" s="273">
        <v>2012.0</v>
      </c>
      <c r="B213" s="274">
        <v>80.9939649002</v>
      </c>
      <c r="C213" s="274">
        <v>80.1830946984</v>
      </c>
      <c r="D213" s="274">
        <v>76.213244601</v>
      </c>
      <c r="E213" s="274">
        <v>71.2549894076</v>
      </c>
      <c r="F213" s="274">
        <v>61.3554043157</v>
      </c>
      <c r="G213" s="274">
        <v>51.4959138303</v>
      </c>
      <c r="H213" s="274">
        <v>41.7149088483</v>
      </c>
      <c r="I213" s="274">
        <v>36.9120278534</v>
      </c>
      <c r="J213" s="274">
        <v>32.2143600897</v>
      </c>
      <c r="K213" s="274">
        <v>27.6386388489</v>
      </c>
      <c r="L213" s="274">
        <v>23.2344171298</v>
      </c>
      <c r="M213" s="274">
        <v>19.0364916996</v>
      </c>
      <c r="N213" s="274">
        <v>15.0720545435</v>
      </c>
      <c r="O213" s="274">
        <v>11.3937309309</v>
      </c>
      <c r="P213" s="274">
        <v>8.1616205626</v>
      </c>
      <c r="Q213" s="275">
        <v>5.6073194005</v>
      </c>
      <c r="R213" s="215"/>
      <c r="S213" s="215"/>
      <c r="T213" s="215"/>
      <c r="U213" s="215"/>
      <c r="V213" s="215"/>
      <c r="W213" s="215"/>
      <c r="X213" s="215"/>
      <c r="Y213" s="215"/>
      <c r="Z213" s="215"/>
    </row>
    <row r="214">
      <c r="A214" s="273">
        <v>2013.0</v>
      </c>
      <c r="B214" s="274">
        <v>81.1573956667</v>
      </c>
      <c r="C214" s="274">
        <v>80.3221814048</v>
      </c>
      <c r="D214" s="274">
        <v>76.3629419863</v>
      </c>
      <c r="E214" s="274">
        <v>71.3902422233</v>
      </c>
      <c r="F214" s="274">
        <v>61.4681636854</v>
      </c>
      <c r="G214" s="274">
        <v>51.6202647427</v>
      </c>
      <c r="H214" s="274">
        <v>41.830721848</v>
      </c>
      <c r="I214" s="274">
        <v>37.0176315708</v>
      </c>
      <c r="J214" s="274">
        <v>32.3063966223</v>
      </c>
      <c r="K214" s="274">
        <v>27.7268533766</v>
      </c>
      <c r="L214" s="274">
        <v>23.3090991094</v>
      </c>
      <c r="M214" s="274">
        <v>19.117562655</v>
      </c>
      <c r="N214" s="274">
        <v>15.1731675403</v>
      </c>
      <c r="O214" s="274">
        <v>11.500721751</v>
      </c>
      <c r="P214" s="274">
        <v>8.2366331788</v>
      </c>
      <c r="Q214" s="275">
        <v>5.6380095501</v>
      </c>
      <c r="R214" s="215"/>
      <c r="S214" s="215"/>
      <c r="T214" s="215"/>
      <c r="U214" s="215"/>
      <c r="V214" s="215"/>
      <c r="W214" s="215"/>
      <c r="X214" s="215"/>
      <c r="Y214" s="215"/>
      <c r="Z214" s="215"/>
    </row>
    <row r="215">
      <c r="A215" s="273">
        <v>2014.0</v>
      </c>
      <c r="B215" s="274">
        <v>81.7288420906</v>
      </c>
      <c r="C215" s="274">
        <v>80.8988716572</v>
      </c>
      <c r="D215" s="274">
        <v>76.9481452755</v>
      </c>
      <c r="E215" s="274">
        <v>71.9773298233</v>
      </c>
      <c r="F215" s="274">
        <v>62.0518015984</v>
      </c>
      <c r="G215" s="274">
        <v>52.1911815328</v>
      </c>
      <c r="H215" s="274">
        <v>42.3973283389</v>
      </c>
      <c r="I215" s="274">
        <v>37.584582678</v>
      </c>
      <c r="J215" s="274">
        <v>32.8683761996</v>
      </c>
      <c r="K215" s="274">
        <v>28.2672829751</v>
      </c>
      <c r="L215" s="274">
        <v>23.8209090509</v>
      </c>
      <c r="M215" s="274">
        <v>19.5768567086</v>
      </c>
      <c r="N215" s="274">
        <v>15.5795146397</v>
      </c>
      <c r="O215" s="274">
        <v>11.8515675684</v>
      </c>
      <c r="P215" s="274">
        <v>8.5319619215</v>
      </c>
      <c r="Q215" s="275">
        <v>5.855256856</v>
      </c>
      <c r="R215" s="215"/>
      <c r="S215" s="215"/>
      <c r="T215" s="215"/>
      <c r="U215" s="215"/>
      <c r="V215" s="215"/>
      <c r="W215" s="215"/>
      <c r="X215" s="215"/>
      <c r="Y215" s="215"/>
      <c r="Z215" s="215"/>
    </row>
    <row r="216">
      <c r="A216" s="273">
        <v>2015.0</v>
      </c>
      <c r="B216" s="274">
        <v>81.4535557999</v>
      </c>
      <c r="C216" s="274">
        <v>80.6109596042</v>
      </c>
      <c r="D216" s="274">
        <v>76.6530302331</v>
      </c>
      <c r="E216" s="274">
        <v>71.686697692</v>
      </c>
      <c r="F216" s="274">
        <v>61.7866703166</v>
      </c>
      <c r="G216" s="274">
        <v>51.923781991</v>
      </c>
      <c r="H216" s="274">
        <v>42.1313009205</v>
      </c>
      <c r="I216" s="274">
        <v>37.3130446968</v>
      </c>
      <c r="J216" s="274">
        <v>32.5837432355</v>
      </c>
      <c r="K216" s="274">
        <v>27.9777988992</v>
      </c>
      <c r="L216" s="274">
        <v>23.5176832833</v>
      </c>
      <c r="M216" s="274">
        <v>19.2633025832</v>
      </c>
      <c r="N216" s="274">
        <v>15.2788795337</v>
      </c>
      <c r="O216" s="274">
        <v>11.5716571099</v>
      </c>
      <c r="P216" s="274">
        <v>8.2568079895</v>
      </c>
      <c r="Q216" s="275">
        <v>5.617019351</v>
      </c>
      <c r="R216" s="215"/>
      <c r="S216" s="215"/>
      <c r="T216" s="215"/>
      <c r="U216" s="215"/>
      <c r="V216" s="215"/>
      <c r="W216" s="215"/>
      <c r="X216" s="215"/>
      <c r="Y216" s="215"/>
      <c r="Z216" s="215"/>
    </row>
    <row r="217">
      <c r="A217" s="273">
        <v>2016.0</v>
      </c>
      <c r="B217" s="274">
        <v>81.8260870838</v>
      </c>
      <c r="C217" s="274">
        <v>81.0289569736</v>
      </c>
      <c r="D217" s="274">
        <v>77.0807362616</v>
      </c>
      <c r="E217" s="274">
        <v>72.1053396649</v>
      </c>
      <c r="F217" s="274">
        <v>62.2003330012</v>
      </c>
      <c r="G217" s="274">
        <v>52.3459098086</v>
      </c>
      <c r="H217" s="274">
        <v>42.5814137294</v>
      </c>
      <c r="I217" s="274">
        <v>37.7696390877</v>
      </c>
      <c r="J217" s="274">
        <v>33.0501864985</v>
      </c>
      <c r="K217" s="274">
        <v>28.4354634417</v>
      </c>
      <c r="L217" s="274">
        <v>23.9788638657</v>
      </c>
      <c r="M217" s="274">
        <v>19.7020852991</v>
      </c>
      <c r="N217" s="274">
        <v>15.6783609556</v>
      </c>
      <c r="O217" s="274">
        <v>11.9565759468</v>
      </c>
      <c r="P217" s="274">
        <v>8.6533970452</v>
      </c>
      <c r="Q217" s="275">
        <v>5.9662587447</v>
      </c>
      <c r="R217" s="215"/>
      <c r="S217" s="215"/>
      <c r="T217" s="215"/>
      <c r="U217" s="215"/>
      <c r="V217" s="215"/>
      <c r="W217" s="215"/>
      <c r="X217" s="215"/>
      <c r="Y217" s="215"/>
      <c r="Z217" s="215"/>
    </row>
    <row r="218">
      <c r="A218" s="273">
        <v>2017.0</v>
      </c>
      <c r="B218" s="274">
        <v>81.8451273946</v>
      </c>
      <c r="C218" s="274">
        <v>81.0242307497</v>
      </c>
      <c r="D218" s="274">
        <v>77.0691881158</v>
      </c>
      <c r="E218" s="274">
        <v>72.0930847272</v>
      </c>
      <c r="F218" s="274">
        <v>62.1802894959</v>
      </c>
      <c r="G218" s="274">
        <v>52.3076393953</v>
      </c>
      <c r="H218" s="274">
        <v>42.5182235809</v>
      </c>
      <c r="I218" s="274">
        <v>37.6906282723</v>
      </c>
      <c r="J218" s="274">
        <v>32.9575053755</v>
      </c>
      <c r="K218" s="274">
        <v>28.3339136699</v>
      </c>
      <c r="L218" s="274">
        <v>23.8728103933</v>
      </c>
      <c r="M218" s="274">
        <v>19.6189598603</v>
      </c>
      <c r="N218" s="274">
        <v>15.6020852795</v>
      </c>
      <c r="O218" s="274">
        <v>11.8905334685</v>
      </c>
      <c r="P218" s="274">
        <v>8.5821687947</v>
      </c>
      <c r="Q218" s="275">
        <v>5.8907977555</v>
      </c>
      <c r="R218" s="215"/>
      <c r="S218" s="215"/>
      <c r="T218" s="215"/>
      <c r="U218" s="215"/>
      <c r="V218" s="215"/>
      <c r="W218" s="215"/>
      <c r="X218" s="215"/>
      <c r="Y218" s="215"/>
      <c r="Z218" s="215"/>
    </row>
    <row r="219">
      <c r="A219" s="273">
        <v>2018.0</v>
      </c>
      <c r="B219" s="274">
        <v>81.891750582</v>
      </c>
      <c r="C219" s="274">
        <v>81.087088669</v>
      </c>
      <c r="D219" s="274">
        <v>77.1321475434</v>
      </c>
      <c r="E219" s="274">
        <v>72.1678808405</v>
      </c>
      <c r="F219" s="274">
        <v>62.2449704344</v>
      </c>
      <c r="G219" s="274">
        <v>52.3909227497</v>
      </c>
      <c r="H219" s="274">
        <v>42.6073162198</v>
      </c>
      <c r="I219" s="274">
        <v>37.7774056526</v>
      </c>
      <c r="J219" s="274">
        <v>33.046182708</v>
      </c>
      <c r="K219" s="274">
        <v>28.4096807367</v>
      </c>
      <c r="L219" s="274">
        <v>23.940323448</v>
      </c>
      <c r="M219" s="274">
        <v>19.7091415509</v>
      </c>
      <c r="N219" s="274">
        <v>15.6945590102</v>
      </c>
      <c r="O219" s="274">
        <v>11.9963995166</v>
      </c>
      <c r="P219" s="274">
        <v>8.6394338127</v>
      </c>
      <c r="Q219" s="275">
        <v>5.8507699118</v>
      </c>
      <c r="R219" s="215"/>
      <c r="S219" s="215"/>
      <c r="T219" s="215"/>
      <c r="U219" s="215"/>
      <c r="V219" s="215"/>
      <c r="W219" s="215"/>
      <c r="X219" s="215"/>
      <c r="Y219" s="215"/>
      <c r="Z219" s="215"/>
    </row>
    <row r="220">
      <c r="A220" s="273">
        <v>2019.0</v>
      </c>
      <c r="B220" s="274">
        <v>82.1014818384</v>
      </c>
      <c r="C220" s="274">
        <v>81.2843907954</v>
      </c>
      <c r="D220" s="274">
        <v>77.3273995451</v>
      </c>
      <c r="E220" s="274">
        <v>72.3599382184</v>
      </c>
      <c r="F220" s="274">
        <v>62.4557980776</v>
      </c>
      <c r="G220" s="274">
        <v>52.6130483181</v>
      </c>
      <c r="H220" s="274">
        <v>42.8418506013</v>
      </c>
      <c r="I220" s="274">
        <v>38.0290112682</v>
      </c>
      <c r="J220" s="274">
        <v>33.2905356422</v>
      </c>
      <c r="K220" s="274">
        <v>28.6623531229</v>
      </c>
      <c r="L220" s="274">
        <v>24.1956813103</v>
      </c>
      <c r="M220" s="274">
        <v>19.9411866071</v>
      </c>
      <c r="N220" s="274">
        <v>15.9025892466</v>
      </c>
      <c r="O220" s="274">
        <v>12.1584443346</v>
      </c>
      <c r="P220" s="274">
        <v>8.8207312582</v>
      </c>
      <c r="Q220" s="275">
        <v>6.0689023631</v>
      </c>
      <c r="R220" s="215"/>
      <c r="S220" s="215"/>
      <c r="T220" s="215"/>
      <c r="U220" s="215"/>
      <c r="V220" s="215"/>
      <c r="W220" s="215"/>
      <c r="X220" s="215"/>
      <c r="Y220" s="215"/>
      <c r="Z220" s="215"/>
    </row>
    <row r="221">
      <c r="A221" s="273">
        <v>2020.0</v>
      </c>
      <c r="B221" s="274">
        <v>81.3768895567</v>
      </c>
      <c r="C221" s="274">
        <v>80.5238146985</v>
      </c>
      <c r="D221" s="274">
        <v>76.5576254382</v>
      </c>
      <c r="E221" s="274">
        <v>71.5811732297</v>
      </c>
      <c r="F221" s="274">
        <v>61.6584540564</v>
      </c>
      <c r="G221" s="274">
        <v>51.7941487868</v>
      </c>
      <c r="H221" s="274">
        <v>42.0356020662</v>
      </c>
      <c r="I221" s="274">
        <v>37.219944281</v>
      </c>
      <c r="J221" s="274">
        <v>32.4935461328</v>
      </c>
      <c r="K221" s="274">
        <v>27.892624832</v>
      </c>
      <c r="L221" s="274">
        <v>23.4375264645</v>
      </c>
      <c r="M221" s="274">
        <v>19.1681059257</v>
      </c>
      <c r="N221" s="274">
        <v>15.1472184363</v>
      </c>
      <c r="O221" s="274">
        <v>11.4667451858</v>
      </c>
      <c r="P221" s="274">
        <v>8.2189360281</v>
      </c>
      <c r="Q221" s="275">
        <v>5.5943558872</v>
      </c>
      <c r="R221" s="215"/>
      <c r="S221" s="215"/>
      <c r="T221" s="215"/>
      <c r="U221" s="215"/>
      <c r="V221" s="215"/>
      <c r="W221" s="215"/>
      <c r="X221" s="215"/>
      <c r="Y221" s="215"/>
      <c r="Z221" s="215"/>
    </row>
    <row r="222">
      <c r="A222" s="273">
        <v>2021.0</v>
      </c>
      <c r="B222" s="274">
        <v>80.5085140627</v>
      </c>
      <c r="C222" s="274">
        <v>79.6570349023</v>
      </c>
      <c r="D222" s="274">
        <v>75.6900108136</v>
      </c>
      <c r="E222" s="274">
        <v>70.7240198706</v>
      </c>
      <c r="F222" s="274">
        <v>60.8001718139</v>
      </c>
      <c r="G222" s="274">
        <v>50.953886245</v>
      </c>
      <c r="H222" s="274">
        <v>41.233793981</v>
      </c>
      <c r="I222" s="274">
        <v>36.4522929738</v>
      </c>
      <c r="J222" s="274">
        <v>31.760554461</v>
      </c>
      <c r="K222" s="274">
        <v>27.1909211098</v>
      </c>
      <c r="L222" s="274">
        <v>22.7989129384</v>
      </c>
      <c r="M222" s="274">
        <v>18.6492811796</v>
      </c>
      <c r="N222" s="274">
        <v>14.7816310096</v>
      </c>
      <c r="O222" s="274">
        <v>11.26213109</v>
      </c>
      <c r="P222" s="274">
        <v>8.1669257716</v>
      </c>
      <c r="Q222" s="275">
        <v>5.6403173442</v>
      </c>
      <c r="R222" s="215"/>
      <c r="S222" s="215"/>
      <c r="T222" s="215"/>
      <c r="U222" s="215"/>
      <c r="V222" s="215"/>
      <c r="W222" s="215"/>
      <c r="X222" s="215"/>
      <c r="Y222" s="215"/>
      <c r="Z222" s="215"/>
    </row>
    <row r="223">
      <c r="A223" s="273">
        <v>2022.0</v>
      </c>
      <c r="B223" s="274">
        <v>82.01427879</v>
      </c>
      <c r="C223" s="274">
        <v>81.18096428</v>
      </c>
      <c r="D223" s="274">
        <v>77.22577293</v>
      </c>
      <c r="E223" s="274">
        <v>72.26317779</v>
      </c>
      <c r="F223" s="274">
        <v>62.36302878</v>
      </c>
      <c r="G223" s="274">
        <v>52.51406308</v>
      </c>
      <c r="H223" s="274">
        <v>42.74544551</v>
      </c>
      <c r="I223" s="274">
        <v>37.92823216</v>
      </c>
      <c r="J223" s="274">
        <v>33.19012353</v>
      </c>
      <c r="K223" s="274">
        <v>28.56709231</v>
      </c>
      <c r="L223" s="274">
        <v>24.0975725</v>
      </c>
      <c r="M223" s="274">
        <v>19.81389154</v>
      </c>
      <c r="N223" s="274">
        <v>15.75008638</v>
      </c>
      <c r="O223" s="274">
        <v>12.00361656</v>
      </c>
      <c r="P223" s="274">
        <v>8.69874145</v>
      </c>
      <c r="Q223" s="275">
        <v>5.980892523</v>
      </c>
      <c r="R223" s="215"/>
      <c r="S223" s="215"/>
      <c r="T223" s="215"/>
      <c r="U223" s="215"/>
      <c r="V223" s="215"/>
      <c r="W223" s="215"/>
      <c r="X223" s="215"/>
      <c r="Y223" s="215"/>
      <c r="Z223" s="215"/>
    </row>
    <row r="224">
      <c r="A224" s="215"/>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row>
    <row r="225">
      <c r="A225" s="280" t="s">
        <v>389</v>
      </c>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row>
    <row r="226">
      <c r="A226" s="281" t="s">
        <v>390</v>
      </c>
      <c r="B226" s="282"/>
      <c r="C226" s="282"/>
      <c r="D226" s="282"/>
      <c r="E226" s="282"/>
      <c r="F226" s="282"/>
      <c r="G226" s="282"/>
      <c r="H226" s="282"/>
      <c r="I226" s="282"/>
      <c r="J226" s="47"/>
      <c r="K226" s="47"/>
      <c r="L226" s="47"/>
      <c r="M226" s="47"/>
      <c r="N226" s="47"/>
      <c r="O226" s="47"/>
      <c r="P226" s="47"/>
      <c r="Q226" s="47"/>
      <c r="R226" s="47"/>
      <c r="S226" s="47"/>
      <c r="T226" s="47"/>
      <c r="U226" s="47"/>
      <c r="V226" s="47"/>
      <c r="W226" s="47"/>
      <c r="X226" s="47"/>
      <c r="Y226" s="47"/>
      <c r="Z226" s="47"/>
    </row>
    <row r="227">
      <c r="A227" s="215"/>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row>
    <row r="228">
      <c r="A228" s="215"/>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row>
    <row r="229">
      <c r="A229" s="215"/>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row>
    <row r="230">
      <c r="A230" s="215"/>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row>
    <row r="231">
      <c r="A231" s="21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row>
    <row r="232">
      <c r="A232" s="215"/>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row>
    <row r="233">
      <c r="A233" s="215"/>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row>
    <row r="234">
      <c r="A234" s="215"/>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row>
    <row r="235">
      <c r="A235" s="215"/>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row>
    <row r="236">
      <c r="A236" s="215"/>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row>
    <row r="237">
      <c r="A237" s="215"/>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row>
    <row r="238">
      <c r="A238" s="215"/>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row>
    <row r="239">
      <c r="A239" s="215"/>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row>
    <row r="240">
      <c r="A240" s="215"/>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row>
    <row r="241">
      <c r="A241" s="215"/>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row>
    <row r="242">
      <c r="A242" s="21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row>
    <row r="243">
      <c r="A243" s="215"/>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row>
    <row r="244">
      <c r="A244" s="215"/>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row>
    <row r="245">
      <c r="A245" s="215"/>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row>
    <row r="246">
      <c r="A246" s="21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row>
    <row r="247">
      <c r="A247" s="215"/>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row>
    <row r="248">
      <c r="A248" s="215"/>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row>
    <row r="249">
      <c r="A249" s="215"/>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row>
    <row r="250">
      <c r="A250" s="215"/>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row>
    <row r="251">
      <c r="A251" s="215"/>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row>
    <row r="252">
      <c r="A252" s="215"/>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row>
    <row r="253">
      <c r="A253" s="215"/>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row>
    <row r="254">
      <c r="A254" s="215"/>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row>
    <row r="255">
      <c r="A255" s="215"/>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row>
    <row r="256">
      <c r="A256" s="215"/>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row>
    <row r="257">
      <c r="A257" s="215"/>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row>
    <row r="258">
      <c r="A258" s="215"/>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row>
    <row r="259">
      <c r="A259" s="215"/>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row>
    <row r="260">
      <c r="A260" s="215"/>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row>
    <row r="261">
      <c r="A261" s="215"/>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row>
    <row r="262">
      <c r="A262" s="215"/>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row>
    <row r="263">
      <c r="A263" s="215"/>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row>
    <row r="264">
      <c r="A264" s="215"/>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row>
    <row r="265">
      <c r="A265" s="215"/>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row>
    <row r="266">
      <c r="A266" s="215"/>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row>
    <row r="267">
      <c r="A267" s="215"/>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row>
    <row r="268">
      <c r="A268" s="215"/>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row>
    <row r="269">
      <c r="A269" s="215"/>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row>
    <row r="270">
      <c r="A270" s="215"/>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row>
    <row r="271">
      <c r="A271" s="215"/>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row>
    <row r="272">
      <c r="A272" s="215"/>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row>
    <row r="273">
      <c r="A273" s="215"/>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row>
    <row r="274">
      <c r="A274" s="215"/>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row>
    <row r="275">
      <c r="A275" s="215"/>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row>
    <row r="276">
      <c r="A276" s="215"/>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row>
    <row r="277">
      <c r="A277" s="215"/>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row>
    <row r="278">
      <c r="A278" s="215"/>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row>
    <row r="279">
      <c r="A279" s="215"/>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row>
    <row r="280">
      <c r="A280" s="215"/>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row>
    <row r="281">
      <c r="A281" s="215"/>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row>
    <row r="282">
      <c r="A282" s="215"/>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row>
    <row r="283">
      <c r="A283" s="215"/>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row>
    <row r="284">
      <c r="A284" s="215"/>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row>
    <row r="285">
      <c r="A285" s="215"/>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row>
    <row r="286">
      <c r="A286" s="21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row>
    <row r="287">
      <c r="A287" s="215"/>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row>
    <row r="288">
      <c r="A288" s="215"/>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row>
    <row r="289">
      <c r="A289" s="215"/>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row>
    <row r="290">
      <c r="A290" s="215"/>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row>
    <row r="291">
      <c r="A291" s="215"/>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row>
    <row r="292">
      <c r="A292" s="215"/>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row>
    <row r="293">
      <c r="A293" s="215"/>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row>
    <row r="294">
      <c r="A294" s="215"/>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row>
    <row r="295">
      <c r="A295" s="215"/>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row>
    <row r="296">
      <c r="A296" s="215"/>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row>
    <row r="297">
      <c r="A297" s="215"/>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row>
    <row r="298">
      <c r="A298" s="215"/>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row>
    <row r="299">
      <c r="A299" s="215"/>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row>
    <row r="300">
      <c r="A300" s="215"/>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row>
    <row r="301">
      <c r="A301" s="215"/>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row>
    <row r="302">
      <c r="A302" s="215"/>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row>
    <row r="303">
      <c r="A303" s="215"/>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row>
    <row r="304">
      <c r="A304" s="215"/>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row>
    <row r="305">
      <c r="A305" s="215"/>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row>
    <row r="306">
      <c r="A306" s="215"/>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row>
    <row r="307">
      <c r="A307" s="215"/>
      <c r="B307" s="215"/>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row>
    <row r="308">
      <c r="A308" s="215"/>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row>
    <row r="309">
      <c r="A309" s="215"/>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row>
    <row r="310">
      <c r="A310" s="215"/>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row>
    <row r="311">
      <c r="A311" s="215"/>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row>
    <row r="312">
      <c r="A312" s="215"/>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row>
    <row r="313">
      <c r="A313" s="215"/>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row>
    <row r="314">
      <c r="A314" s="215"/>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row>
    <row r="315">
      <c r="A315" s="215"/>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row>
    <row r="316">
      <c r="A316" s="215"/>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row>
    <row r="317">
      <c r="A317" s="215"/>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row>
    <row r="318">
      <c r="A318" s="215"/>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row>
    <row r="319">
      <c r="A319" s="215"/>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row>
    <row r="320">
      <c r="A320" s="215"/>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row>
    <row r="321">
      <c r="A321" s="215"/>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row>
    <row r="322">
      <c r="A322" s="215"/>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row>
    <row r="323">
      <c r="A323" s="215"/>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row>
    <row r="324">
      <c r="A324" s="215"/>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row>
    <row r="325">
      <c r="A325" s="215"/>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row>
    <row r="326">
      <c r="A326" s="215"/>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row>
    <row r="327">
      <c r="A327" s="215"/>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row>
    <row r="328">
      <c r="A328" s="215"/>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row>
    <row r="329">
      <c r="A329" s="215"/>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row>
    <row r="330">
      <c r="A330" s="215"/>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row>
    <row r="331">
      <c r="A331" s="215"/>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row>
    <row r="332">
      <c r="A332" s="215"/>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row>
    <row r="333">
      <c r="A333" s="215"/>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row>
    <row r="334">
      <c r="A334" s="215"/>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row>
    <row r="335">
      <c r="A335" s="215"/>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row>
    <row r="336">
      <c r="A336" s="215"/>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row>
    <row r="337">
      <c r="A337" s="215"/>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row>
    <row r="338">
      <c r="A338" s="215"/>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row>
    <row r="339">
      <c r="A339" s="215"/>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row>
    <row r="340">
      <c r="A340" s="215"/>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row>
    <row r="341">
      <c r="A341" s="215"/>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row>
    <row r="342">
      <c r="A342" s="215"/>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row>
    <row r="343">
      <c r="A343" s="215"/>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row>
    <row r="344">
      <c r="A344" s="215"/>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row>
    <row r="345">
      <c r="A345" s="215"/>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row>
    <row r="346">
      <c r="A346" s="215"/>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row>
    <row r="347">
      <c r="A347" s="215"/>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row>
    <row r="348">
      <c r="A348" s="215"/>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row>
    <row r="349">
      <c r="A349" s="215"/>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row>
    <row r="350">
      <c r="A350" s="215"/>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row>
    <row r="351">
      <c r="A351" s="215"/>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row>
    <row r="352">
      <c r="A352" s="215"/>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row>
    <row r="353">
      <c r="A353" s="215"/>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row>
    <row r="354">
      <c r="A354" s="215"/>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row>
    <row r="355">
      <c r="A355" s="215"/>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row>
    <row r="356">
      <c r="A356" s="215"/>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row>
    <row r="357">
      <c r="A357" s="215"/>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row>
    <row r="358">
      <c r="A358" s="215"/>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row>
    <row r="359">
      <c r="A359" s="215"/>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row>
    <row r="360">
      <c r="A360" s="215"/>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row>
    <row r="361">
      <c r="A361" s="215"/>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row>
    <row r="362">
      <c r="A362" s="215"/>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row>
    <row r="363">
      <c r="A363" s="215"/>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row>
    <row r="364">
      <c r="A364" s="215"/>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row>
    <row r="365">
      <c r="A365" s="215"/>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row>
    <row r="366">
      <c r="A366" s="215"/>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row>
    <row r="367">
      <c r="A367" s="215"/>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row>
    <row r="368">
      <c r="A368" s="215"/>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row>
    <row r="369">
      <c r="A369" s="215"/>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row>
    <row r="370">
      <c r="A370" s="215"/>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row>
    <row r="371">
      <c r="A371" s="215"/>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row>
    <row r="372">
      <c r="A372" s="215"/>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row>
    <row r="373">
      <c r="A373" s="215"/>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row>
    <row r="374">
      <c r="A374" s="215"/>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row>
    <row r="375">
      <c r="A375" s="215"/>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row>
    <row r="376">
      <c r="A376" s="215"/>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row>
    <row r="377">
      <c r="A377" s="215"/>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row>
    <row r="378">
      <c r="A378" s="215"/>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row>
    <row r="379">
      <c r="A379" s="215"/>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row>
    <row r="380">
      <c r="A380" s="215"/>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row>
    <row r="381">
      <c r="A381" s="215"/>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row>
    <row r="382">
      <c r="A382" s="215"/>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row>
    <row r="383">
      <c r="A383" s="215"/>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row>
    <row r="384">
      <c r="A384" s="215"/>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row>
    <row r="385">
      <c r="A385" s="215"/>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row>
    <row r="386">
      <c r="A386" s="215"/>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row>
    <row r="387">
      <c r="A387" s="215"/>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row>
    <row r="388">
      <c r="A388" s="215"/>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row>
    <row r="389">
      <c r="A389" s="215"/>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row>
    <row r="390">
      <c r="A390" s="215"/>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row>
    <row r="391">
      <c r="A391" s="215"/>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row>
    <row r="392">
      <c r="A392" s="215"/>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row>
    <row r="393">
      <c r="A393" s="215"/>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row>
    <row r="394">
      <c r="A394" s="215"/>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row>
    <row r="395">
      <c r="A395" s="215"/>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row>
    <row r="396">
      <c r="A396" s="215"/>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row>
    <row r="397">
      <c r="A397" s="215"/>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row>
    <row r="398">
      <c r="A398" s="215"/>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row>
    <row r="399">
      <c r="A399" s="215"/>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row>
    <row r="400">
      <c r="A400" s="215"/>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row>
    <row r="401">
      <c r="A401" s="215"/>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row>
    <row r="402">
      <c r="A402" s="215"/>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row>
    <row r="403">
      <c r="A403" s="215"/>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row>
    <row r="404">
      <c r="A404" s="215"/>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row>
    <row r="405">
      <c r="A405" s="215"/>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row>
    <row r="406">
      <c r="A406" s="215"/>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row>
    <row r="407">
      <c r="A407" s="215"/>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row>
    <row r="408">
      <c r="A408" s="215"/>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row>
    <row r="409">
      <c r="A409" s="215"/>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row>
    <row r="410">
      <c r="A410" s="215"/>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row>
    <row r="411">
      <c r="A411" s="215"/>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row>
    <row r="412">
      <c r="A412" s="215"/>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row>
    <row r="413">
      <c r="A413" s="215"/>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row>
    <row r="414">
      <c r="A414" s="215"/>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row>
    <row r="415">
      <c r="A415" s="215"/>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row>
    <row r="416">
      <c r="A416" s="215"/>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row>
    <row r="417">
      <c r="A417" s="215"/>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row>
    <row r="418">
      <c r="A418" s="215"/>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row>
    <row r="419">
      <c r="A419" s="215"/>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row>
    <row r="420">
      <c r="A420" s="215"/>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row>
    <row r="421">
      <c r="A421" s="215"/>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row>
    <row r="422">
      <c r="A422" s="215"/>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row>
    <row r="423">
      <c r="A423" s="215"/>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row>
    <row r="424">
      <c r="A424" s="215"/>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row>
    <row r="425">
      <c r="A425" s="215"/>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row>
    <row r="426">
      <c r="A426" s="215"/>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row>
    <row r="427">
      <c r="A427" s="215"/>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row>
    <row r="428">
      <c r="A428" s="215"/>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row>
    <row r="429">
      <c r="A429" s="215"/>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row>
    <row r="430">
      <c r="A430" s="215"/>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row>
    <row r="431">
      <c r="A431" s="215"/>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row>
    <row r="432">
      <c r="A432" s="215"/>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row>
    <row r="433">
      <c r="A433" s="215"/>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row>
    <row r="434">
      <c r="A434" s="215"/>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row>
    <row r="435">
      <c r="A435" s="215"/>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row>
    <row r="436">
      <c r="A436" s="215"/>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row>
    <row r="437">
      <c r="A437" s="215"/>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row>
    <row r="438">
      <c r="A438" s="215"/>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row>
    <row r="439">
      <c r="A439" s="215"/>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row>
    <row r="440">
      <c r="A440" s="215"/>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row>
    <row r="441">
      <c r="A441" s="215"/>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row>
    <row r="442">
      <c r="A442" s="215"/>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row>
    <row r="443">
      <c r="A443" s="215"/>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row>
    <row r="444">
      <c r="A444" s="215"/>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row>
    <row r="445">
      <c r="A445" s="215"/>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row>
    <row r="446">
      <c r="A446" s="215"/>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row>
    <row r="447">
      <c r="A447" s="215"/>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row>
    <row r="448">
      <c r="A448" s="215"/>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row>
    <row r="449">
      <c r="A449" s="215"/>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row>
    <row r="450">
      <c r="A450" s="215"/>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row>
    <row r="451">
      <c r="A451" s="215"/>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row>
    <row r="452">
      <c r="A452" s="215"/>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row>
    <row r="453">
      <c r="A453" s="215"/>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row>
    <row r="454">
      <c r="A454" s="215"/>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row>
    <row r="455">
      <c r="A455" s="215"/>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row>
    <row r="456">
      <c r="A456" s="215"/>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row>
    <row r="457">
      <c r="A457" s="215"/>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row>
    <row r="458">
      <c r="A458" s="215"/>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row>
    <row r="459">
      <c r="A459" s="215"/>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row>
    <row r="460">
      <c r="A460" s="215"/>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row>
    <row r="461">
      <c r="A461" s="215"/>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row>
    <row r="462">
      <c r="A462" s="215"/>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row>
    <row r="463">
      <c r="A463" s="215"/>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row>
    <row r="464">
      <c r="A464" s="215"/>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row>
    <row r="465">
      <c r="A465" s="215"/>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row>
    <row r="466">
      <c r="A466" s="215"/>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row>
    <row r="467">
      <c r="A467" s="215"/>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row>
    <row r="468">
      <c r="A468" s="215"/>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row>
    <row r="469">
      <c r="A469" s="215"/>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row>
    <row r="470">
      <c r="A470" s="215"/>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row>
    <row r="471">
      <c r="A471" s="215"/>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row>
    <row r="472">
      <c r="A472" s="215"/>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row>
    <row r="473">
      <c r="A473" s="215"/>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row>
    <row r="474">
      <c r="A474" s="215"/>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row>
    <row r="475">
      <c r="A475" s="215"/>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row>
    <row r="476">
      <c r="A476" s="215"/>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row>
    <row r="477">
      <c r="A477" s="215"/>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row>
    <row r="478">
      <c r="A478" s="215"/>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row>
    <row r="479">
      <c r="A479" s="215"/>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row>
    <row r="480">
      <c r="A480" s="215"/>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row>
    <row r="481">
      <c r="A481" s="215"/>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row>
    <row r="482">
      <c r="A482" s="215"/>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row>
    <row r="483">
      <c r="A483" s="215"/>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row>
    <row r="484">
      <c r="A484" s="215"/>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row>
    <row r="485">
      <c r="A485" s="215"/>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row>
    <row r="486">
      <c r="A486" s="215"/>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row>
    <row r="487">
      <c r="A487" s="215"/>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row>
    <row r="488">
      <c r="A488" s="215"/>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row>
    <row r="489">
      <c r="A489" s="215"/>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row>
    <row r="490">
      <c r="A490" s="215"/>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row>
    <row r="491">
      <c r="A491" s="215"/>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row>
    <row r="492">
      <c r="A492" s="215"/>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row>
    <row r="493">
      <c r="A493" s="215"/>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row>
    <row r="494">
      <c r="A494" s="215"/>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row>
    <row r="495">
      <c r="A495" s="215"/>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row>
    <row r="496">
      <c r="A496" s="215"/>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row>
    <row r="497">
      <c r="A497" s="215"/>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row>
    <row r="498">
      <c r="A498" s="215"/>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row>
    <row r="499">
      <c r="A499" s="215"/>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row>
    <row r="500">
      <c r="A500" s="215"/>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row>
    <row r="501">
      <c r="A501" s="215"/>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row>
    <row r="502">
      <c r="A502" s="215"/>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row>
    <row r="503">
      <c r="A503" s="215"/>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row>
    <row r="504">
      <c r="A504" s="215"/>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row>
    <row r="505">
      <c r="A505" s="215"/>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row>
    <row r="506">
      <c r="A506" s="215"/>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row>
    <row r="507">
      <c r="A507" s="215"/>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row>
    <row r="508">
      <c r="A508" s="215"/>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row>
    <row r="509">
      <c r="A509" s="215"/>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row>
    <row r="510">
      <c r="A510" s="215"/>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row>
    <row r="511">
      <c r="A511" s="215"/>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row>
    <row r="512">
      <c r="A512" s="215"/>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row>
    <row r="513">
      <c r="A513" s="215"/>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row>
    <row r="514">
      <c r="A514" s="215"/>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row>
    <row r="515">
      <c r="A515" s="215"/>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row>
    <row r="516">
      <c r="A516" s="215"/>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row>
    <row r="517">
      <c r="A517" s="215"/>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row>
    <row r="518">
      <c r="A518" s="215"/>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row>
    <row r="519">
      <c r="A519" s="215"/>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row>
    <row r="520">
      <c r="A520" s="215"/>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row>
    <row r="521">
      <c r="A521" s="215"/>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row>
    <row r="522">
      <c r="A522" s="215"/>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row>
    <row r="523">
      <c r="A523" s="215"/>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row>
    <row r="524">
      <c r="A524" s="215"/>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row>
    <row r="525">
      <c r="A525" s="215"/>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row>
    <row r="526">
      <c r="A526" s="215"/>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row>
    <row r="527">
      <c r="A527" s="215"/>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row>
    <row r="528">
      <c r="A528" s="215"/>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row>
    <row r="529">
      <c r="A529" s="215"/>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row>
    <row r="530">
      <c r="A530" s="215"/>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row>
    <row r="531">
      <c r="A531" s="215"/>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row>
    <row r="532">
      <c r="A532" s="215"/>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row>
    <row r="533">
      <c r="A533" s="215"/>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row>
    <row r="534">
      <c r="A534" s="215"/>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row>
    <row r="535">
      <c r="A535" s="215"/>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row>
    <row r="536">
      <c r="A536" s="215"/>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row>
    <row r="537">
      <c r="A537" s="215"/>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row>
    <row r="538">
      <c r="A538" s="215"/>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row>
    <row r="539">
      <c r="A539" s="215"/>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row>
    <row r="540">
      <c r="A540" s="215"/>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row>
    <row r="541">
      <c r="A541" s="215"/>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row>
    <row r="542">
      <c r="A542" s="215"/>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row>
    <row r="543">
      <c r="A543" s="215"/>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row>
    <row r="544">
      <c r="A544" s="215"/>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row>
    <row r="545">
      <c r="A545" s="215"/>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row>
    <row r="546">
      <c r="A546" s="215"/>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row>
    <row r="547">
      <c r="A547" s="215"/>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row>
    <row r="548">
      <c r="A548" s="215"/>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row>
    <row r="549">
      <c r="A549" s="215"/>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row>
    <row r="550">
      <c r="A550" s="215"/>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row>
    <row r="551">
      <c r="A551" s="215"/>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row>
    <row r="552">
      <c r="A552" s="215"/>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row>
    <row r="553">
      <c r="A553" s="215"/>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row>
    <row r="554">
      <c r="A554" s="215"/>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row>
    <row r="555">
      <c r="A555" s="215"/>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row>
    <row r="556">
      <c r="A556" s="215"/>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row>
    <row r="557">
      <c r="A557" s="215"/>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row>
    <row r="558">
      <c r="A558" s="215"/>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row>
    <row r="559">
      <c r="A559" s="215"/>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row>
    <row r="560">
      <c r="A560" s="215"/>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row>
    <row r="561">
      <c r="A561" s="215"/>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row>
    <row r="562">
      <c r="A562" s="215"/>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row>
    <row r="563">
      <c r="A563" s="215"/>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row>
    <row r="564">
      <c r="A564" s="215"/>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row>
    <row r="565">
      <c r="A565" s="215"/>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row>
    <row r="566">
      <c r="A566" s="215"/>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row>
    <row r="567">
      <c r="A567" s="215"/>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row>
    <row r="568">
      <c r="A568" s="215"/>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row>
    <row r="569">
      <c r="A569" s="215"/>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row>
    <row r="570">
      <c r="A570" s="215"/>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row>
    <row r="571">
      <c r="A571" s="215"/>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row>
    <row r="572">
      <c r="A572" s="215"/>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row>
    <row r="573">
      <c r="A573" s="215"/>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row>
    <row r="574">
      <c r="A574" s="215"/>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row>
    <row r="575">
      <c r="A575" s="215"/>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row>
    <row r="576">
      <c r="A576" s="215"/>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row>
    <row r="577">
      <c r="A577" s="215"/>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row>
    <row r="578">
      <c r="A578" s="215"/>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row>
    <row r="579">
      <c r="A579" s="215"/>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row>
    <row r="580">
      <c r="A580" s="215"/>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row>
    <row r="581">
      <c r="A581" s="215"/>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row>
    <row r="582">
      <c r="A582" s="215"/>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row>
    <row r="583">
      <c r="A583" s="215"/>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row>
    <row r="584">
      <c r="A584" s="215"/>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row>
    <row r="585">
      <c r="A585" s="215"/>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row>
    <row r="586">
      <c r="A586" s="215"/>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row>
    <row r="587">
      <c r="A587" s="215"/>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row>
    <row r="588">
      <c r="A588" s="215"/>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row>
    <row r="589">
      <c r="A589" s="215"/>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row>
    <row r="590">
      <c r="A590" s="215"/>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row>
    <row r="591">
      <c r="A591" s="215"/>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row>
    <row r="592">
      <c r="A592" s="215"/>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row>
    <row r="593">
      <c r="A593" s="215"/>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row>
    <row r="594">
      <c r="A594" s="215"/>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row>
    <row r="595">
      <c r="A595" s="215"/>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row>
    <row r="596">
      <c r="A596" s="215"/>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row>
    <row r="597">
      <c r="A597" s="215"/>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row>
    <row r="598">
      <c r="A598" s="215"/>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row>
    <row r="599">
      <c r="A599" s="215"/>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row>
    <row r="600">
      <c r="A600" s="215"/>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row>
    <row r="601">
      <c r="A601" s="215"/>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row>
    <row r="602">
      <c r="A602" s="215"/>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row>
    <row r="603">
      <c r="A603" s="215"/>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row>
    <row r="604">
      <c r="A604" s="215"/>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row>
    <row r="605">
      <c r="A605" s="215"/>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row>
    <row r="606">
      <c r="A606" s="215"/>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row>
    <row r="607">
      <c r="A607" s="215"/>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row>
    <row r="608">
      <c r="A608" s="215"/>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row>
    <row r="609">
      <c r="A609" s="215"/>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row>
    <row r="610">
      <c r="A610" s="215"/>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row>
    <row r="611">
      <c r="A611" s="215"/>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row>
    <row r="612">
      <c r="A612" s="215"/>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row>
    <row r="613">
      <c r="A613" s="215"/>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row>
    <row r="614">
      <c r="A614" s="215"/>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row>
    <row r="615">
      <c r="A615" s="215"/>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row>
    <row r="616">
      <c r="A616" s="215"/>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row>
    <row r="617">
      <c r="A617" s="215"/>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row>
    <row r="618">
      <c r="A618" s="215"/>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row>
    <row r="619">
      <c r="A619" s="215"/>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row>
    <row r="620">
      <c r="A620" s="215"/>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row>
    <row r="621">
      <c r="A621" s="215"/>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row>
    <row r="622">
      <c r="A622" s="215"/>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row>
    <row r="623">
      <c r="A623" s="215"/>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row>
    <row r="624">
      <c r="A624" s="215"/>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row>
    <row r="625">
      <c r="A625" s="215"/>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row>
    <row r="626">
      <c r="A626" s="215"/>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row>
    <row r="627">
      <c r="A627" s="215"/>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row>
    <row r="628">
      <c r="A628" s="215"/>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row>
    <row r="629">
      <c r="A629" s="215"/>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row>
    <row r="630">
      <c r="A630" s="215"/>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row>
    <row r="631">
      <c r="A631" s="215"/>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row>
    <row r="632">
      <c r="A632" s="215"/>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row>
    <row r="633">
      <c r="A633" s="215"/>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row>
    <row r="634">
      <c r="A634" s="215"/>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row>
    <row r="635">
      <c r="A635" s="215"/>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row>
    <row r="636">
      <c r="A636" s="215"/>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row>
    <row r="637">
      <c r="A637" s="215"/>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row>
    <row r="638">
      <c r="A638" s="215"/>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row>
    <row r="639">
      <c r="A639" s="215"/>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row>
    <row r="640">
      <c r="A640" s="215"/>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row>
    <row r="641">
      <c r="A641" s="215"/>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row>
    <row r="642">
      <c r="A642" s="215"/>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row>
    <row r="643">
      <c r="A643" s="215"/>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row>
    <row r="644">
      <c r="A644" s="215"/>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row>
    <row r="645">
      <c r="A645" s="215"/>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row>
    <row r="646">
      <c r="A646" s="215"/>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row>
    <row r="647">
      <c r="A647" s="215"/>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row>
    <row r="648">
      <c r="A648" s="215"/>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row>
    <row r="649">
      <c r="A649" s="215"/>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row>
    <row r="650">
      <c r="A650" s="215"/>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row>
    <row r="651">
      <c r="A651" s="215"/>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row>
    <row r="652">
      <c r="A652" s="215"/>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row>
    <row r="653">
      <c r="A653" s="215"/>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row>
    <row r="654">
      <c r="A654" s="215"/>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row>
    <row r="655">
      <c r="A655" s="215"/>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row>
    <row r="656">
      <c r="A656" s="215"/>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row>
    <row r="657">
      <c r="A657" s="215"/>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row>
    <row r="658">
      <c r="A658" s="215"/>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row>
    <row r="659">
      <c r="A659" s="215"/>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row>
    <row r="660">
      <c r="A660" s="215"/>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row>
    <row r="661">
      <c r="A661" s="215"/>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row>
    <row r="662">
      <c r="A662" s="215"/>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row>
    <row r="663">
      <c r="A663" s="215"/>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row>
    <row r="664">
      <c r="A664" s="215"/>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row>
    <row r="665">
      <c r="A665" s="215"/>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row>
    <row r="666">
      <c r="A666" s="215"/>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row>
    <row r="667">
      <c r="A667" s="215"/>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row>
    <row r="668">
      <c r="A668" s="215"/>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row>
    <row r="669">
      <c r="A669" s="215"/>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row>
    <row r="670">
      <c r="A670" s="215"/>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row>
    <row r="671">
      <c r="A671" s="215"/>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row>
    <row r="672">
      <c r="A672" s="215"/>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row>
    <row r="673">
      <c r="A673" s="215"/>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row>
    <row r="674">
      <c r="A674" s="215"/>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row>
    <row r="675">
      <c r="A675" s="215"/>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row>
    <row r="676">
      <c r="A676" s="215"/>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row>
    <row r="677">
      <c r="A677" s="215"/>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row>
    <row r="678">
      <c r="A678" s="215"/>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row>
    <row r="679">
      <c r="A679" s="215"/>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row>
    <row r="680">
      <c r="A680" s="215"/>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row>
    <row r="681">
      <c r="A681" s="215"/>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row>
    <row r="682">
      <c r="A682" s="215"/>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row>
    <row r="683">
      <c r="A683" s="215"/>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row>
    <row r="684">
      <c r="A684" s="215"/>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row>
    <row r="685">
      <c r="A685" s="215"/>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row>
    <row r="686">
      <c r="A686" s="215"/>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row>
    <row r="687">
      <c r="A687" s="215"/>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row>
    <row r="688">
      <c r="A688" s="215"/>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row>
    <row r="689">
      <c r="A689" s="215"/>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row>
    <row r="690">
      <c r="A690" s="215"/>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row>
    <row r="691">
      <c r="A691" s="215"/>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row>
    <row r="692">
      <c r="A692" s="215"/>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row>
    <row r="693">
      <c r="A693" s="215"/>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row>
    <row r="694">
      <c r="A694" s="215"/>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row>
    <row r="695">
      <c r="A695" s="215"/>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row>
    <row r="696">
      <c r="A696" s="215"/>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row>
    <row r="697">
      <c r="A697" s="215"/>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row>
    <row r="698">
      <c r="A698" s="215"/>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row>
    <row r="699">
      <c r="A699" s="215"/>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row>
    <row r="700">
      <c r="A700" s="215"/>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row>
    <row r="701">
      <c r="A701" s="215"/>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row>
    <row r="702">
      <c r="A702" s="215"/>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row>
    <row r="703">
      <c r="A703" s="215"/>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row>
    <row r="704">
      <c r="A704" s="215"/>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row>
    <row r="705">
      <c r="A705" s="215"/>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row>
    <row r="706">
      <c r="A706" s="215"/>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row>
    <row r="707">
      <c r="A707" s="215"/>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row>
    <row r="708">
      <c r="A708" s="215"/>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row>
    <row r="709">
      <c r="A709" s="215"/>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row>
    <row r="710">
      <c r="A710" s="215"/>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row>
    <row r="711">
      <c r="A711" s="215"/>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row>
    <row r="712">
      <c r="A712" s="215"/>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row>
    <row r="713">
      <c r="A713" s="215"/>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row>
    <row r="714">
      <c r="A714" s="215"/>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row>
    <row r="715">
      <c r="A715" s="215"/>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row>
    <row r="716">
      <c r="A716" s="215"/>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row>
    <row r="717">
      <c r="A717" s="215"/>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row>
    <row r="718">
      <c r="A718" s="215"/>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row>
    <row r="719">
      <c r="A719" s="215"/>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row>
    <row r="720">
      <c r="A720" s="215"/>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row>
    <row r="721">
      <c r="A721" s="215"/>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row>
    <row r="722">
      <c r="A722" s="215"/>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row>
    <row r="723">
      <c r="A723" s="215"/>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row>
    <row r="724">
      <c r="A724" s="215"/>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row>
    <row r="725">
      <c r="A725" s="215"/>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row>
    <row r="726">
      <c r="A726" s="215"/>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row>
    <row r="727">
      <c r="A727" s="215"/>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row>
    <row r="728">
      <c r="A728" s="215"/>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row>
    <row r="729">
      <c r="A729" s="215"/>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row>
    <row r="730">
      <c r="A730" s="215"/>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row>
    <row r="731">
      <c r="A731" s="215"/>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row>
    <row r="732">
      <c r="A732" s="215"/>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row>
    <row r="733">
      <c r="A733" s="215"/>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row>
    <row r="734">
      <c r="A734" s="215"/>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row>
    <row r="735">
      <c r="A735" s="215"/>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row>
    <row r="736">
      <c r="A736" s="215"/>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row>
    <row r="737">
      <c r="A737" s="215"/>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row>
    <row r="738">
      <c r="A738" s="215"/>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row>
    <row r="739">
      <c r="A739" s="215"/>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row>
    <row r="740">
      <c r="A740" s="215"/>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row>
    <row r="741">
      <c r="A741" s="215"/>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row>
    <row r="742">
      <c r="A742" s="215"/>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row>
    <row r="743">
      <c r="A743" s="215"/>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row>
    <row r="744">
      <c r="A744" s="215"/>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row>
    <row r="745">
      <c r="A745" s="215"/>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row>
    <row r="746">
      <c r="A746" s="215"/>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row>
    <row r="747">
      <c r="A747" s="215"/>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row>
    <row r="748">
      <c r="A748" s="215"/>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row>
    <row r="749">
      <c r="A749" s="215"/>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row>
    <row r="750">
      <c r="A750" s="215"/>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row>
    <row r="751">
      <c r="A751" s="215"/>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row>
    <row r="752">
      <c r="A752" s="215"/>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row>
    <row r="753">
      <c r="A753" s="215"/>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row>
    <row r="754">
      <c r="A754" s="215"/>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row>
    <row r="755">
      <c r="A755" s="215"/>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row>
    <row r="756">
      <c r="A756" s="215"/>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row>
    <row r="757">
      <c r="A757" s="215"/>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row>
    <row r="758">
      <c r="A758" s="215"/>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row>
    <row r="759">
      <c r="A759" s="215"/>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row>
    <row r="760">
      <c r="A760" s="215"/>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row>
    <row r="761">
      <c r="A761" s="215"/>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row>
    <row r="762">
      <c r="A762" s="215"/>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row>
    <row r="763">
      <c r="A763" s="215"/>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row>
    <row r="764">
      <c r="A764" s="215"/>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row>
    <row r="765">
      <c r="A765" s="215"/>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row>
    <row r="766">
      <c r="A766" s="215"/>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row>
    <row r="767">
      <c r="A767" s="215"/>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row>
    <row r="768">
      <c r="A768" s="215"/>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row>
    <row r="769">
      <c r="A769" s="215"/>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row>
    <row r="770">
      <c r="A770" s="215"/>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row>
    <row r="771">
      <c r="A771" s="215"/>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row>
    <row r="772">
      <c r="A772" s="215"/>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row>
    <row r="773">
      <c r="A773" s="215"/>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row>
    <row r="774">
      <c r="A774" s="215"/>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row>
    <row r="775">
      <c r="A775" s="215"/>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row>
    <row r="776">
      <c r="A776" s="215"/>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row>
    <row r="777">
      <c r="A777" s="215"/>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row>
    <row r="778">
      <c r="A778" s="215"/>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row>
    <row r="779">
      <c r="A779" s="215"/>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row>
    <row r="780">
      <c r="A780" s="215"/>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row>
    <row r="781">
      <c r="A781" s="215"/>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row>
    <row r="782">
      <c r="A782" s="215"/>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row>
    <row r="783">
      <c r="A783" s="215"/>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row>
    <row r="784">
      <c r="A784" s="215"/>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row>
    <row r="785">
      <c r="A785" s="215"/>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row>
    <row r="786">
      <c r="A786" s="215"/>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row>
    <row r="787">
      <c r="A787" s="215"/>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row>
    <row r="788">
      <c r="A788" s="215"/>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row>
    <row r="789">
      <c r="A789" s="215"/>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row>
    <row r="790">
      <c r="A790" s="215"/>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row>
    <row r="791">
      <c r="A791" s="215"/>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row>
    <row r="792">
      <c r="A792" s="215"/>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row>
    <row r="793">
      <c r="A793" s="215"/>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row>
    <row r="794">
      <c r="A794" s="215"/>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row>
    <row r="795">
      <c r="A795" s="215"/>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row>
    <row r="796">
      <c r="A796" s="215"/>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row>
    <row r="797">
      <c r="A797" s="215"/>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row>
    <row r="798">
      <c r="A798" s="215"/>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row>
    <row r="799">
      <c r="A799" s="215"/>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row>
    <row r="800">
      <c r="A800" s="215"/>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row>
    <row r="801">
      <c r="A801" s="215"/>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row>
    <row r="802">
      <c r="A802" s="215"/>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row>
    <row r="803">
      <c r="A803" s="215"/>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row>
    <row r="804">
      <c r="A804" s="215"/>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row>
    <row r="805">
      <c r="A805" s="215"/>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row>
    <row r="806">
      <c r="A806" s="215"/>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row>
    <row r="807">
      <c r="A807" s="215"/>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row>
    <row r="808">
      <c r="A808" s="215"/>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row>
    <row r="809">
      <c r="A809" s="215"/>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row>
    <row r="810">
      <c r="A810" s="215"/>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row>
    <row r="811">
      <c r="A811" s="215"/>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row>
    <row r="812">
      <c r="A812" s="215"/>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row>
    <row r="813">
      <c r="A813" s="215"/>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row>
    <row r="814">
      <c r="A814" s="215"/>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row>
    <row r="815">
      <c r="A815" s="215"/>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row>
    <row r="816">
      <c r="A816" s="215"/>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row>
    <row r="817">
      <c r="A817" s="215"/>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row>
    <row r="818">
      <c r="A818" s="215"/>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row>
    <row r="819">
      <c r="A819" s="215"/>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row>
    <row r="820">
      <c r="A820" s="215"/>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row>
    <row r="821">
      <c r="A821" s="215"/>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row>
    <row r="822">
      <c r="A822" s="215"/>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row>
    <row r="823">
      <c r="A823" s="215"/>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row>
    <row r="824">
      <c r="A824" s="215"/>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row>
    <row r="825">
      <c r="A825" s="215"/>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row>
    <row r="826">
      <c r="A826" s="215"/>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row>
    <row r="827">
      <c r="A827" s="215"/>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row>
    <row r="828">
      <c r="A828" s="215"/>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row>
    <row r="829">
      <c r="A829" s="215"/>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row>
    <row r="830">
      <c r="A830" s="215"/>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row>
    <row r="831">
      <c r="A831" s="215"/>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row>
    <row r="832">
      <c r="A832" s="215"/>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row>
    <row r="833">
      <c r="A833" s="215"/>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row>
    <row r="834">
      <c r="A834" s="215"/>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row>
    <row r="835">
      <c r="A835" s="215"/>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row>
    <row r="836">
      <c r="A836" s="215"/>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row>
    <row r="837">
      <c r="A837" s="215"/>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row>
    <row r="838">
      <c r="A838" s="215"/>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row>
    <row r="839">
      <c r="A839" s="215"/>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row>
    <row r="840">
      <c r="A840" s="215"/>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row>
    <row r="841">
      <c r="A841" s="215"/>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row>
    <row r="842">
      <c r="A842" s="215"/>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row>
    <row r="843">
      <c r="A843" s="215"/>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row>
    <row r="844">
      <c r="A844" s="215"/>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row>
    <row r="845">
      <c r="A845" s="215"/>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row>
    <row r="846">
      <c r="A846" s="215"/>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row>
    <row r="847">
      <c r="A847" s="215"/>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row>
    <row r="848">
      <c r="A848" s="215"/>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row>
    <row r="849">
      <c r="A849" s="215"/>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row>
    <row r="850">
      <c r="A850" s="215"/>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row>
    <row r="851">
      <c r="A851" s="215"/>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row>
    <row r="852">
      <c r="A852" s="215"/>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row>
    <row r="853">
      <c r="A853" s="215"/>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row>
    <row r="854">
      <c r="A854" s="215"/>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row>
    <row r="855">
      <c r="A855" s="215"/>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row>
    <row r="856">
      <c r="A856" s="215"/>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row>
    <row r="857">
      <c r="A857" s="215"/>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row>
    <row r="858">
      <c r="A858" s="215"/>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row>
    <row r="859">
      <c r="A859" s="215"/>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row>
    <row r="860">
      <c r="A860" s="215"/>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row>
    <row r="861">
      <c r="A861" s="215"/>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row>
    <row r="862">
      <c r="A862" s="215"/>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row>
    <row r="863">
      <c r="A863" s="215"/>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row>
    <row r="864">
      <c r="A864" s="215"/>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row>
    <row r="865">
      <c r="A865" s="215"/>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row>
    <row r="866">
      <c r="A866" s="215"/>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row>
    <row r="867">
      <c r="A867" s="215"/>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row>
    <row r="868">
      <c r="A868" s="215"/>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row>
    <row r="869">
      <c r="A869" s="215"/>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row>
    <row r="870">
      <c r="A870" s="215"/>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row>
    <row r="871">
      <c r="A871" s="215"/>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row>
    <row r="872">
      <c r="A872" s="215"/>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row>
    <row r="873">
      <c r="A873" s="215"/>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row>
    <row r="874">
      <c r="A874" s="215"/>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row>
    <row r="875">
      <c r="A875" s="215"/>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row>
    <row r="876">
      <c r="A876" s="215"/>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row>
    <row r="877">
      <c r="A877" s="215"/>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row>
    <row r="878">
      <c r="A878" s="215"/>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row>
    <row r="879">
      <c r="A879" s="215"/>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row>
    <row r="880">
      <c r="A880" s="215"/>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row>
    <row r="881">
      <c r="A881" s="215"/>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row>
    <row r="882">
      <c r="A882" s="215"/>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row>
    <row r="883">
      <c r="A883" s="215"/>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row>
    <row r="884">
      <c r="A884" s="215"/>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row>
    <row r="885">
      <c r="A885" s="215"/>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row>
    <row r="886">
      <c r="A886" s="215"/>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row>
    <row r="887">
      <c r="A887" s="215"/>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row>
    <row r="888">
      <c r="A888" s="215"/>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row>
    <row r="889">
      <c r="A889" s="215"/>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row>
    <row r="890">
      <c r="A890" s="215"/>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row>
    <row r="891">
      <c r="A891" s="215"/>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row>
    <row r="892">
      <c r="A892" s="215"/>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row>
    <row r="893">
      <c r="A893" s="215"/>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row>
    <row r="894">
      <c r="A894" s="215"/>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row>
    <row r="895">
      <c r="A895" s="215"/>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row>
    <row r="896">
      <c r="A896" s="215"/>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row>
    <row r="897">
      <c r="A897" s="215"/>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row>
    <row r="898">
      <c r="A898" s="215"/>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row>
    <row r="899">
      <c r="A899" s="215"/>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row>
    <row r="900">
      <c r="A900" s="215"/>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row>
    <row r="901">
      <c r="A901" s="215"/>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row>
    <row r="902">
      <c r="A902" s="215"/>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row>
    <row r="903">
      <c r="A903" s="215"/>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row>
    <row r="904">
      <c r="A904" s="215"/>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row>
    <row r="905">
      <c r="A905" s="215"/>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row>
    <row r="906">
      <c r="A906" s="215"/>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row>
    <row r="907">
      <c r="A907" s="215"/>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row>
    <row r="908">
      <c r="A908" s="215"/>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row>
    <row r="909">
      <c r="A909" s="215"/>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row>
    <row r="910">
      <c r="A910" s="215"/>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row>
    <row r="911">
      <c r="A911" s="215"/>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row>
    <row r="912">
      <c r="A912" s="215"/>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row>
    <row r="913">
      <c r="A913" s="215"/>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row>
    <row r="914">
      <c r="A914" s="215"/>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row>
    <row r="915">
      <c r="A915" s="215"/>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row>
    <row r="916">
      <c r="A916" s="215"/>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row>
    <row r="917">
      <c r="A917" s="215"/>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row>
    <row r="918">
      <c r="A918" s="215"/>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row>
    <row r="919">
      <c r="A919" s="215"/>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row>
    <row r="920">
      <c r="A920" s="215"/>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row>
    <row r="921">
      <c r="A921" s="215"/>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row>
    <row r="922">
      <c r="A922" s="215"/>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row>
    <row r="923">
      <c r="A923" s="215"/>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row>
    <row r="924">
      <c r="A924" s="215"/>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row>
    <row r="925">
      <c r="A925" s="215"/>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row>
    <row r="926">
      <c r="A926" s="215"/>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row>
    <row r="927">
      <c r="A927" s="215"/>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row>
    <row r="928">
      <c r="A928" s="215"/>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row>
    <row r="929">
      <c r="A929" s="215"/>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row>
    <row r="930">
      <c r="A930" s="215"/>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row>
    <row r="931">
      <c r="A931" s="215"/>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row>
    <row r="932">
      <c r="A932" s="215"/>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row>
    <row r="933">
      <c r="A933" s="215"/>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row>
    <row r="934">
      <c r="A934" s="215"/>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row>
    <row r="935">
      <c r="A935" s="215"/>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row>
    <row r="936">
      <c r="A936" s="215"/>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row>
    <row r="937">
      <c r="A937" s="215"/>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row>
    <row r="938">
      <c r="A938" s="215"/>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row>
    <row r="939">
      <c r="A939" s="215"/>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row>
    <row r="940">
      <c r="A940" s="215"/>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row>
    <row r="941">
      <c r="A941" s="215"/>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row>
    <row r="942">
      <c r="A942" s="215"/>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row>
    <row r="943">
      <c r="A943" s="215"/>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row>
    <row r="944">
      <c r="A944" s="215"/>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row>
    <row r="945">
      <c r="A945" s="215"/>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row>
    <row r="946">
      <c r="A946" s="215"/>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row>
    <row r="947">
      <c r="A947" s="215"/>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row>
    <row r="948">
      <c r="A948" s="215"/>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row>
    <row r="949">
      <c r="A949" s="215"/>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row>
    <row r="950">
      <c r="A950" s="215"/>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row>
    <row r="951">
      <c r="A951" s="215"/>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row>
    <row r="952">
      <c r="A952" s="215"/>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row>
    <row r="953">
      <c r="A953" s="215"/>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row>
    <row r="954">
      <c r="A954" s="215"/>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row>
    <row r="955">
      <c r="A955" s="215"/>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row>
    <row r="956">
      <c r="A956" s="215"/>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row>
    <row r="957">
      <c r="A957" s="215"/>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row>
    <row r="958">
      <c r="A958" s="215"/>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row>
    <row r="959">
      <c r="A959" s="215"/>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row>
    <row r="960">
      <c r="A960" s="215"/>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row>
    <row r="961">
      <c r="A961" s="215"/>
      <c r="B961" s="215"/>
      <c r="C961" s="215"/>
      <c r="D961" s="215"/>
      <c r="E961" s="215"/>
      <c r="F961" s="215"/>
      <c r="G961" s="215"/>
      <c r="H961" s="215"/>
      <c r="I961" s="215"/>
      <c r="J961" s="215"/>
      <c r="K961" s="215"/>
      <c r="L961" s="215"/>
      <c r="M961" s="215"/>
      <c r="N961" s="215"/>
      <c r="O961" s="215"/>
      <c r="P961" s="215"/>
      <c r="Q961" s="215"/>
      <c r="R961" s="215"/>
      <c r="S961" s="215"/>
      <c r="T961" s="215"/>
      <c r="U961" s="215"/>
      <c r="V961" s="215"/>
      <c r="W961" s="215"/>
      <c r="X961" s="215"/>
      <c r="Y961" s="215"/>
      <c r="Z961" s="215"/>
    </row>
    <row r="962">
      <c r="A962" s="215"/>
      <c r="B962" s="215"/>
      <c r="C962" s="215"/>
      <c r="D962" s="215"/>
      <c r="E962" s="215"/>
      <c r="F962" s="215"/>
      <c r="G962" s="215"/>
      <c r="H962" s="215"/>
      <c r="I962" s="215"/>
      <c r="J962" s="215"/>
      <c r="K962" s="215"/>
      <c r="L962" s="215"/>
      <c r="M962" s="215"/>
      <c r="N962" s="215"/>
      <c r="O962" s="215"/>
      <c r="P962" s="215"/>
      <c r="Q962" s="215"/>
      <c r="R962" s="215"/>
      <c r="S962" s="215"/>
      <c r="T962" s="215"/>
      <c r="U962" s="215"/>
      <c r="V962" s="215"/>
      <c r="W962" s="215"/>
      <c r="X962" s="215"/>
      <c r="Y962" s="215"/>
      <c r="Z962" s="215"/>
    </row>
    <row r="963">
      <c r="A963" s="215"/>
      <c r="B963" s="215"/>
      <c r="C963" s="215"/>
      <c r="D963" s="215"/>
      <c r="E963" s="215"/>
      <c r="F963" s="215"/>
      <c r="G963" s="215"/>
      <c r="H963" s="215"/>
      <c r="I963" s="215"/>
      <c r="J963" s="215"/>
      <c r="K963" s="215"/>
      <c r="L963" s="215"/>
      <c r="M963" s="215"/>
      <c r="N963" s="215"/>
      <c r="O963" s="215"/>
      <c r="P963" s="215"/>
      <c r="Q963" s="215"/>
      <c r="R963" s="215"/>
      <c r="S963" s="215"/>
      <c r="T963" s="215"/>
      <c r="U963" s="215"/>
      <c r="V963" s="215"/>
      <c r="W963" s="215"/>
      <c r="X963" s="215"/>
      <c r="Y963" s="215"/>
      <c r="Z963" s="215"/>
    </row>
    <row r="964">
      <c r="A964" s="215"/>
      <c r="B964" s="215"/>
      <c r="C964" s="215"/>
      <c r="D964" s="215"/>
      <c r="E964" s="215"/>
      <c r="F964" s="215"/>
      <c r="G964" s="215"/>
      <c r="H964" s="215"/>
      <c r="I964" s="215"/>
      <c r="J964" s="215"/>
      <c r="K964" s="215"/>
      <c r="L964" s="215"/>
      <c r="M964" s="215"/>
      <c r="N964" s="215"/>
      <c r="O964" s="215"/>
      <c r="P964" s="215"/>
      <c r="Q964" s="215"/>
      <c r="R964" s="215"/>
      <c r="S964" s="215"/>
      <c r="T964" s="215"/>
      <c r="U964" s="215"/>
      <c r="V964" s="215"/>
      <c r="W964" s="215"/>
      <c r="X964" s="215"/>
      <c r="Y964" s="215"/>
      <c r="Z964" s="215"/>
    </row>
    <row r="965">
      <c r="A965" s="215"/>
      <c r="B965" s="215"/>
      <c r="C965" s="215"/>
      <c r="D965" s="215"/>
      <c r="E965" s="215"/>
      <c r="F965" s="215"/>
      <c r="G965" s="215"/>
      <c r="H965" s="215"/>
      <c r="I965" s="215"/>
      <c r="J965" s="215"/>
      <c r="K965" s="215"/>
      <c r="L965" s="215"/>
      <c r="M965" s="215"/>
      <c r="N965" s="215"/>
      <c r="O965" s="215"/>
      <c r="P965" s="215"/>
      <c r="Q965" s="215"/>
      <c r="R965" s="215"/>
      <c r="S965" s="215"/>
      <c r="T965" s="215"/>
      <c r="U965" s="215"/>
      <c r="V965" s="215"/>
      <c r="W965" s="215"/>
      <c r="X965" s="215"/>
      <c r="Y965" s="215"/>
      <c r="Z965" s="215"/>
    </row>
    <row r="966">
      <c r="A966" s="215"/>
      <c r="B966" s="215"/>
      <c r="C966" s="215"/>
      <c r="D966" s="215"/>
      <c r="E966" s="215"/>
      <c r="F966" s="215"/>
      <c r="G966" s="215"/>
      <c r="H966" s="215"/>
      <c r="I966" s="215"/>
      <c r="J966" s="215"/>
      <c r="K966" s="215"/>
      <c r="L966" s="215"/>
      <c r="M966" s="215"/>
      <c r="N966" s="215"/>
      <c r="O966" s="215"/>
      <c r="P966" s="215"/>
      <c r="Q966" s="215"/>
      <c r="R966" s="215"/>
      <c r="S966" s="215"/>
      <c r="T966" s="215"/>
      <c r="U966" s="215"/>
      <c r="V966" s="215"/>
      <c r="W966" s="215"/>
      <c r="X966" s="215"/>
      <c r="Y966" s="215"/>
      <c r="Z966" s="215"/>
    </row>
    <row r="967">
      <c r="A967" s="215"/>
      <c r="B967" s="215"/>
      <c r="C967" s="215"/>
      <c r="D967" s="215"/>
      <c r="E967" s="215"/>
      <c r="F967" s="215"/>
      <c r="G967" s="215"/>
      <c r="H967" s="215"/>
      <c r="I967" s="215"/>
      <c r="J967" s="215"/>
      <c r="K967" s="215"/>
      <c r="L967" s="215"/>
      <c r="M967" s="215"/>
      <c r="N967" s="215"/>
      <c r="O967" s="215"/>
      <c r="P967" s="215"/>
      <c r="Q967" s="215"/>
      <c r="R967" s="215"/>
      <c r="S967" s="215"/>
      <c r="T967" s="215"/>
      <c r="U967" s="215"/>
      <c r="V967" s="215"/>
      <c r="W967" s="215"/>
      <c r="X967" s="215"/>
      <c r="Y967" s="215"/>
      <c r="Z967" s="215"/>
    </row>
    <row r="968">
      <c r="A968" s="215"/>
      <c r="B968" s="215"/>
      <c r="C968" s="215"/>
      <c r="D968" s="215"/>
      <c r="E968" s="215"/>
      <c r="F968" s="215"/>
      <c r="G968" s="215"/>
      <c r="H968" s="215"/>
      <c r="I968" s="215"/>
      <c r="J968" s="215"/>
      <c r="K968" s="215"/>
      <c r="L968" s="215"/>
      <c r="M968" s="215"/>
      <c r="N968" s="215"/>
      <c r="O968" s="215"/>
      <c r="P968" s="215"/>
      <c r="Q968" s="215"/>
      <c r="R968" s="215"/>
      <c r="S968" s="215"/>
      <c r="T968" s="215"/>
      <c r="U968" s="215"/>
      <c r="V968" s="215"/>
      <c r="W968" s="215"/>
      <c r="X968" s="215"/>
      <c r="Y968" s="215"/>
      <c r="Z968" s="215"/>
    </row>
    <row r="969">
      <c r="A969" s="215"/>
      <c r="B969" s="215"/>
      <c r="C969" s="215"/>
      <c r="D969" s="215"/>
      <c r="E969" s="215"/>
      <c r="F969" s="215"/>
      <c r="G969" s="215"/>
      <c r="H969" s="215"/>
      <c r="I969" s="215"/>
      <c r="J969" s="215"/>
      <c r="K969" s="215"/>
      <c r="L969" s="215"/>
      <c r="M969" s="215"/>
      <c r="N969" s="215"/>
      <c r="O969" s="215"/>
      <c r="P969" s="215"/>
      <c r="Q969" s="215"/>
      <c r="R969" s="215"/>
      <c r="S969" s="215"/>
      <c r="T969" s="215"/>
      <c r="U969" s="215"/>
      <c r="V969" s="215"/>
      <c r="W969" s="215"/>
      <c r="X969" s="215"/>
      <c r="Y969" s="215"/>
      <c r="Z969" s="215"/>
    </row>
    <row r="970">
      <c r="A970" s="215"/>
      <c r="B970" s="215"/>
      <c r="C970" s="215"/>
      <c r="D970" s="215"/>
      <c r="E970" s="215"/>
      <c r="F970" s="215"/>
      <c r="G970" s="215"/>
      <c r="H970" s="215"/>
      <c r="I970" s="215"/>
      <c r="J970" s="215"/>
      <c r="K970" s="215"/>
      <c r="L970" s="215"/>
      <c r="M970" s="215"/>
      <c r="N970" s="215"/>
      <c r="O970" s="215"/>
      <c r="P970" s="215"/>
      <c r="Q970" s="215"/>
      <c r="R970" s="215"/>
      <c r="S970" s="215"/>
      <c r="T970" s="215"/>
      <c r="U970" s="215"/>
      <c r="V970" s="215"/>
      <c r="W970" s="215"/>
      <c r="X970" s="215"/>
      <c r="Y970" s="215"/>
      <c r="Z970" s="215"/>
    </row>
    <row r="971">
      <c r="A971" s="215"/>
      <c r="B971" s="215"/>
      <c r="C971" s="215"/>
      <c r="D971" s="215"/>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row>
    <row r="972">
      <c r="A972" s="215"/>
      <c r="B972" s="215"/>
      <c r="C972" s="215"/>
      <c r="D972" s="215"/>
      <c r="E972" s="215"/>
      <c r="F972" s="215"/>
      <c r="G972" s="215"/>
      <c r="H972" s="215"/>
      <c r="I972" s="215"/>
      <c r="J972" s="215"/>
      <c r="K972" s="215"/>
      <c r="L972" s="215"/>
      <c r="M972" s="215"/>
      <c r="N972" s="215"/>
      <c r="O972" s="215"/>
      <c r="P972" s="215"/>
      <c r="Q972" s="215"/>
      <c r="R972" s="215"/>
      <c r="S972" s="215"/>
      <c r="T972" s="215"/>
      <c r="U972" s="215"/>
      <c r="V972" s="215"/>
      <c r="W972" s="215"/>
      <c r="X972" s="215"/>
      <c r="Y972" s="215"/>
      <c r="Z972" s="215"/>
    </row>
    <row r="973">
      <c r="A973" s="215"/>
      <c r="B973" s="215"/>
      <c r="C973" s="215"/>
      <c r="D973" s="215"/>
      <c r="E973" s="215"/>
      <c r="F973" s="215"/>
      <c r="G973" s="215"/>
      <c r="H973" s="215"/>
      <c r="I973" s="215"/>
      <c r="J973" s="215"/>
      <c r="K973" s="215"/>
      <c r="L973" s="215"/>
      <c r="M973" s="215"/>
      <c r="N973" s="215"/>
      <c r="O973" s="215"/>
      <c r="P973" s="215"/>
      <c r="Q973" s="215"/>
      <c r="R973" s="215"/>
      <c r="S973" s="215"/>
      <c r="T973" s="215"/>
      <c r="U973" s="215"/>
      <c r="V973" s="215"/>
      <c r="W973" s="215"/>
      <c r="X973" s="215"/>
      <c r="Y973" s="215"/>
      <c r="Z973" s="215"/>
    </row>
    <row r="974">
      <c r="A974" s="215"/>
      <c r="B974" s="215"/>
      <c r="C974" s="215"/>
      <c r="D974" s="215"/>
      <c r="E974" s="215"/>
      <c r="F974" s="215"/>
      <c r="G974" s="215"/>
      <c r="H974" s="215"/>
      <c r="I974" s="215"/>
      <c r="J974" s="215"/>
      <c r="K974" s="215"/>
      <c r="L974" s="215"/>
      <c r="M974" s="215"/>
      <c r="N974" s="215"/>
      <c r="O974" s="215"/>
      <c r="P974" s="215"/>
      <c r="Q974" s="215"/>
      <c r="R974" s="215"/>
      <c r="S974" s="215"/>
      <c r="T974" s="215"/>
      <c r="U974" s="215"/>
      <c r="V974" s="215"/>
      <c r="W974" s="215"/>
      <c r="X974" s="215"/>
      <c r="Y974" s="215"/>
      <c r="Z974" s="215"/>
    </row>
    <row r="975">
      <c r="A975" s="215"/>
      <c r="B975" s="215"/>
      <c r="C975" s="215"/>
      <c r="D975" s="215"/>
      <c r="E975" s="215"/>
      <c r="F975" s="215"/>
      <c r="G975" s="215"/>
      <c r="H975" s="215"/>
      <c r="I975" s="215"/>
      <c r="J975" s="215"/>
      <c r="K975" s="215"/>
      <c r="L975" s="215"/>
      <c r="M975" s="215"/>
      <c r="N975" s="215"/>
      <c r="O975" s="215"/>
      <c r="P975" s="215"/>
      <c r="Q975" s="215"/>
      <c r="R975" s="215"/>
      <c r="S975" s="215"/>
      <c r="T975" s="215"/>
      <c r="U975" s="215"/>
      <c r="V975" s="215"/>
      <c r="W975" s="215"/>
      <c r="X975" s="215"/>
      <c r="Y975" s="215"/>
      <c r="Z975" s="215"/>
    </row>
    <row r="976">
      <c r="A976" s="215"/>
      <c r="B976" s="215"/>
      <c r="C976" s="215"/>
      <c r="D976" s="215"/>
      <c r="E976" s="215"/>
      <c r="F976" s="215"/>
      <c r="G976" s="215"/>
      <c r="H976" s="215"/>
      <c r="I976" s="215"/>
      <c r="J976" s="215"/>
      <c r="K976" s="215"/>
      <c r="L976" s="215"/>
      <c r="M976" s="215"/>
      <c r="N976" s="215"/>
      <c r="O976" s="215"/>
      <c r="P976" s="215"/>
      <c r="Q976" s="215"/>
      <c r="R976" s="215"/>
      <c r="S976" s="215"/>
      <c r="T976" s="215"/>
      <c r="U976" s="215"/>
      <c r="V976" s="215"/>
      <c r="W976" s="215"/>
      <c r="X976" s="215"/>
      <c r="Y976" s="215"/>
      <c r="Z976" s="215"/>
    </row>
    <row r="977">
      <c r="A977" s="215"/>
      <c r="B977" s="215"/>
      <c r="C977" s="215"/>
      <c r="D977" s="215"/>
      <c r="E977" s="215"/>
      <c r="F977" s="215"/>
      <c r="G977" s="215"/>
      <c r="H977" s="215"/>
      <c r="I977" s="215"/>
      <c r="J977" s="215"/>
      <c r="K977" s="215"/>
      <c r="L977" s="215"/>
      <c r="M977" s="215"/>
      <c r="N977" s="215"/>
      <c r="O977" s="215"/>
      <c r="P977" s="215"/>
      <c r="Q977" s="215"/>
      <c r="R977" s="215"/>
      <c r="S977" s="215"/>
      <c r="T977" s="215"/>
      <c r="U977" s="215"/>
      <c r="V977" s="215"/>
      <c r="W977" s="215"/>
      <c r="X977" s="215"/>
      <c r="Y977" s="215"/>
      <c r="Z977" s="215"/>
    </row>
    <row r="978">
      <c r="A978" s="215"/>
      <c r="B978" s="215"/>
      <c r="C978" s="215"/>
      <c r="D978" s="215"/>
      <c r="E978" s="215"/>
      <c r="F978" s="215"/>
      <c r="G978" s="215"/>
      <c r="H978" s="215"/>
      <c r="I978" s="215"/>
      <c r="J978" s="215"/>
      <c r="K978" s="215"/>
      <c r="L978" s="215"/>
      <c r="M978" s="215"/>
      <c r="N978" s="215"/>
      <c r="O978" s="215"/>
      <c r="P978" s="215"/>
      <c r="Q978" s="215"/>
      <c r="R978" s="215"/>
      <c r="S978" s="215"/>
      <c r="T978" s="215"/>
      <c r="U978" s="215"/>
      <c r="V978" s="215"/>
      <c r="W978" s="215"/>
      <c r="X978" s="215"/>
      <c r="Y978" s="215"/>
      <c r="Z978" s="215"/>
    </row>
    <row r="979">
      <c r="A979" s="215"/>
      <c r="B979" s="215"/>
      <c r="C979" s="215"/>
      <c r="D979" s="215"/>
      <c r="E979" s="215"/>
      <c r="F979" s="215"/>
      <c r="G979" s="215"/>
      <c r="H979" s="215"/>
      <c r="I979" s="215"/>
      <c r="J979" s="215"/>
      <c r="K979" s="215"/>
      <c r="L979" s="215"/>
      <c r="M979" s="215"/>
      <c r="N979" s="215"/>
      <c r="O979" s="215"/>
      <c r="P979" s="215"/>
      <c r="Q979" s="215"/>
      <c r="R979" s="215"/>
      <c r="S979" s="215"/>
      <c r="T979" s="215"/>
      <c r="U979" s="215"/>
      <c r="V979" s="215"/>
      <c r="W979" s="215"/>
      <c r="X979" s="215"/>
      <c r="Y979" s="215"/>
      <c r="Z979" s="215"/>
    </row>
    <row r="980">
      <c r="A980" s="215"/>
      <c r="B980" s="215"/>
      <c r="C980" s="215"/>
      <c r="D980" s="215"/>
      <c r="E980" s="215"/>
      <c r="F980" s="215"/>
      <c r="G980" s="215"/>
      <c r="H980" s="215"/>
      <c r="I980" s="215"/>
      <c r="J980" s="215"/>
      <c r="K980" s="215"/>
      <c r="L980" s="215"/>
      <c r="M980" s="215"/>
      <c r="N980" s="215"/>
      <c r="O980" s="215"/>
      <c r="P980" s="215"/>
      <c r="Q980" s="215"/>
      <c r="R980" s="215"/>
      <c r="S980" s="215"/>
      <c r="T980" s="215"/>
      <c r="U980" s="215"/>
      <c r="V980" s="215"/>
      <c r="W980" s="215"/>
      <c r="X980" s="215"/>
      <c r="Y980" s="215"/>
      <c r="Z980" s="215"/>
    </row>
    <row r="981">
      <c r="A981" s="215"/>
      <c r="B981" s="215"/>
      <c r="C981" s="215"/>
      <c r="D981" s="215"/>
      <c r="E981" s="215"/>
      <c r="F981" s="215"/>
      <c r="G981" s="215"/>
      <c r="H981" s="215"/>
      <c r="I981" s="215"/>
      <c r="J981" s="215"/>
      <c r="K981" s="215"/>
      <c r="L981" s="215"/>
      <c r="M981" s="215"/>
      <c r="N981" s="215"/>
      <c r="O981" s="215"/>
      <c r="P981" s="215"/>
      <c r="Q981" s="215"/>
      <c r="R981" s="215"/>
      <c r="S981" s="215"/>
      <c r="T981" s="215"/>
      <c r="U981" s="215"/>
      <c r="V981" s="215"/>
      <c r="W981" s="215"/>
      <c r="X981" s="215"/>
      <c r="Y981" s="215"/>
      <c r="Z981" s="215"/>
    </row>
    <row r="982">
      <c r="A982" s="215"/>
      <c r="B982" s="215"/>
      <c r="C982" s="215"/>
      <c r="D982" s="215"/>
      <c r="E982" s="215"/>
      <c r="F982" s="215"/>
      <c r="G982" s="215"/>
      <c r="H982" s="215"/>
      <c r="I982" s="215"/>
      <c r="J982" s="215"/>
      <c r="K982" s="215"/>
      <c r="L982" s="215"/>
      <c r="M982" s="215"/>
      <c r="N982" s="215"/>
      <c r="O982" s="215"/>
      <c r="P982" s="215"/>
      <c r="Q982" s="215"/>
      <c r="R982" s="215"/>
      <c r="S982" s="215"/>
      <c r="T982" s="215"/>
      <c r="U982" s="215"/>
      <c r="V982" s="215"/>
      <c r="W982" s="215"/>
      <c r="X982" s="215"/>
      <c r="Y982" s="215"/>
      <c r="Z982" s="215"/>
    </row>
    <row r="983">
      <c r="A983" s="215"/>
      <c r="B983" s="215"/>
      <c r="C983" s="215"/>
      <c r="D983" s="215"/>
      <c r="E983" s="215"/>
      <c r="F983" s="215"/>
      <c r="G983" s="215"/>
      <c r="H983" s="215"/>
      <c r="I983" s="215"/>
      <c r="J983" s="215"/>
      <c r="K983" s="215"/>
      <c r="L983" s="215"/>
      <c r="M983" s="215"/>
      <c r="N983" s="215"/>
      <c r="O983" s="215"/>
      <c r="P983" s="215"/>
      <c r="Q983" s="215"/>
      <c r="R983" s="215"/>
      <c r="S983" s="215"/>
      <c r="T983" s="215"/>
      <c r="U983" s="215"/>
      <c r="V983" s="215"/>
      <c r="W983" s="215"/>
      <c r="X983" s="215"/>
      <c r="Y983" s="215"/>
      <c r="Z983" s="215"/>
    </row>
    <row r="984">
      <c r="A984" s="215"/>
      <c r="B984" s="215"/>
      <c r="C984" s="215"/>
      <c r="D984" s="215"/>
      <c r="E984" s="215"/>
      <c r="F984" s="215"/>
      <c r="G984" s="215"/>
      <c r="H984" s="215"/>
      <c r="I984" s="215"/>
      <c r="J984" s="215"/>
      <c r="K984" s="215"/>
      <c r="L984" s="215"/>
      <c r="M984" s="215"/>
      <c r="N984" s="215"/>
      <c r="O984" s="215"/>
      <c r="P984" s="215"/>
      <c r="Q984" s="215"/>
      <c r="R984" s="215"/>
      <c r="S984" s="215"/>
      <c r="T984" s="215"/>
      <c r="U984" s="215"/>
      <c r="V984" s="215"/>
      <c r="W984" s="215"/>
      <c r="X984" s="215"/>
      <c r="Y984" s="215"/>
      <c r="Z984" s="215"/>
    </row>
    <row r="985">
      <c r="A985" s="215"/>
      <c r="B985" s="215"/>
      <c r="C985" s="215"/>
      <c r="D985" s="215"/>
      <c r="E985" s="215"/>
      <c r="F985" s="215"/>
      <c r="G985" s="215"/>
      <c r="H985" s="215"/>
      <c r="I985" s="215"/>
      <c r="J985" s="215"/>
      <c r="K985" s="215"/>
      <c r="L985" s="215"/>
      <c r="M985" s="215"/>
      <c r="N985" s="215"/>
      <c r="O985" s="215"/>
      <c r="P985" s="215"/>
      <c r="Q985" s="215"/>
      <c r="R985" s="215"/>
      <c r="S985" s="215"/>
      <c r="T985" s="215"/>
      <c r="U985" s="215"/>
      <c r="V985" s="215"/>
      <c r="W985" s="215"/>
      <c r="X985" s="215"/>
      <c r="Y985" s="215"/>
      <c r="Z985" s="215"/>
    </row>
    <row r="986">
      <c r="A986" s="215"/>
      <c r="B986" s="215"/>
      <c r="C986" s="215"/>
      <c r="D986" s="215"/>
      <c r="E986" s="215"/>
      <c r="F986" s="215"/>
      <c r="G986" s="215"/>
      <c r="H986" s="215"/>
      <c r="I986" s="215"/>
      <c r="J986" s="215"/>
      <c r="K986" s="215"/>
      <c r="L986" s="215"/>
      <c r="M986" s="215"/>
      <c r="N986" s="215"/>
      <c r="O986" s="215"/>
      <c r="P986" s="215"/>
      <c r="Q986" s="215"/>
      <c r="R986" s="215"/>
      <c r="S986" s="215"/>
      <c r="T986" s="215"/>
      <c r="U986" s="215"/>
      <c r="V986" s="215"/>
      <c r="W986" s="215"/>
      <c r="X986" s="215"/>
      <c r="Y986" s="215"/>
      <c r="Z986" s="215"/>
    </row>
    <row r="987">
      <c r="A987" s="215"/>
      <c r="B987" s="215"/>
      <c r="C987" s="215"/>
      <c r="D987" s="215"/>
      <c r="E987" s="215"/>
      <c r="F987" s="215"/>
      <c r="G987" s="215"/>
      <c r="H987" s="215"/>
      <c r="I987" s="215"/>
      <c r="J987" s="215"/>
      <c r="K987" s="215"/>
      <c r="L987" s="215"/>
      <c r="M987" s="215"/>
      <c r="N987" s="215"/>
      <c r="O987" s="215"/>
      <c r="P987" s="215"/>
      <c r="Q987" s="215"/>
      <c r="R987" s="215"/>
      <c r="S987" s="215"/>
      <c r="T987" s="215"/>
      <c r="U987" s="215"/>
      <c r="V987" s="215"/>
      <c r="W987" s="215"/>
      <c r="X987" s="215"/>
      <c r="Y987" s="215"/>
      <c r="Z987" s="215"/>
    </row>
    <row r="988">
      <c r="A988" s="215"/>
      <c r="B988" s="215"/>
      <c r="C988" s="215"/>
      <c r="D988" s="215"/>
      <c r="E988" s="215"/>
      <c r="F988" s="215"/>
      <c r="G988" s="215"/>
      <c r="H988" s="215"/>
      <c r="I988" s="215"/>
      <c r="J988" s="215"/>
      <c r="K988" s="215"/>
      <c r="L988" s="215"/>
      <c r="M988" s="215"/>
      <c r="N988" s="215"/>
      <c r="O988" s="215"/>
      <c r="P988" s="215"/>
      <c r="Q988" s="215"/>
      <c r="R988" s="215"/>
      <c r="S988" s="215"/>
      <c r="T988" s="215"/>
      <c r="U988" s="215"/>
      <c r="V988" s="215"/>
      <c r="W988" s="215"/>
      <c r="X988" s="215"/>
      <c r="Y988" s="215"/>
      <c r="Z988" s="215"/>
    </row>
    <row r="989">
      <c r="A989" s="215"/>
      <c r="B989" s="215"/>
      <c r="C989" s="215"/>
      <c r="D989" s="215"/>
      <c r="E989" s="215"/>
      <c r="F989" s="215"/>
      <c r="G989" s="215"/>
      <c r="H989" s="215"/>
      <c r="I989" s="215"/>
      <c r="J989" s="215"/>
      <c r="K989" s="215"/>
      <c r="L989" s="215"/>
      <c r="M989" s="215"/>
      <c r="N989" s="215"/>
      <c r="O989" s="215"/>
      <c r="P989" s="215"/>
      <c r="Q989" s="215"/>
      <c r="R989" s="215"/>
      <c r="S989" s="215"/>
      <c r="T989" s="215"/>
      <c r="U989" s="215"/>
      <c r="V989" s="215"/>
      <c r="W989" s="215"/>
      <c r="X989" s="215"/>
      <c r="Y989" s="215"/>
      <c r="Z989" s="215"/>
    </row>
    <row r="990">
      <c r="A990" s="215"/>
      <c r="B990" s="215"/>
      <c r="C990" s="215"/>
      <c r="D990" s="215"/>
      <c r="E990" s="215"/>
      <c r="F990" s="215"/>
      <c r="G990" s="215"/>
      <c r="H990" s="215"/>
      <c r="I990" s="215"/>
      <c r="J990" s="215"/>
      <c r="K990" s="215"/>
      <c r="L990" s="215"/>
      <c r="M990" s="215"/>
      <c r="N990" s="215"/>
      <c r="O990" s="215"/>
      <c r="P990" s="215"/>
      <c r="Q990" s="215"/>
      <c r="R990" s="215"/>
      <c r="S990" s="215"/>
      <c r="T990" s="215"/>
      <c r="U990" s="215"/>
      <c r="V990" s="215"/>
      <c r="W990" s="215"/>
      <c r="X990" s="215"/>
      <c r="Y990" s="215"/>
      <c r="Z990" s="215"/>
    </row>
    <row r="991">
      <c r="A991" s="215"/>
      <c r="B991" s="215"/>
      <c r="C991" s="215"/>
      <c r="D991" s="215"/>
      <c r="E991" s="215"/>
      <c r="F991" s="215"/>
      <c r="G991" s="215"/>
      <c r="H991" s="215"/>
      <c r="I991" s="215"/>
      <c r="J991" s="215"/>
      <c r="K991" s="215"/>
      <c r="L991" s="215"/>
      <c r="M991" s="215"/>
      <c r="N991" s="215"/>
      <c r="O991" s="215"/>
      <c r="P991" s="215"/>
      <c r="Q991" s="215"/>
      <c r="R991" s="215"/>
      <c r="S991" s="215"/>
      <c r="T991" s="215"/>
      <c r="U991" s="215"/>
      <c r="V991" s="215"/>
      <c r="W991" s="215"/>
      <c r="X991" s="215"/>
      <c r="Y991" s="215"/>
      <c r="Z991" s="215"/>
    </row>
    <row r="992">
      <c r="A992" s="215"/>
      <c r="B992" s="215"/>
      <c r="C992" s="215"/>
      <c r="D992" s="215"/>
      <c r="E992" s="215"/>
      <c r="F992" s="215"/>
      <c r="G992" s="215"/>
      <c r="H992" s="215"/>
      <c r="I992" s="215"/>
      <c r="J992" s="215"/>
      <c r="K992" s="215"/>
      <c r="L992" s="215"/>
      <c r="M992" s="215"/>
      <c r="N992" s="215"/>
      <c r="O992" s="215"/>
      <c r="P992" s="215"/>
      <c r="Q992" s="215"/>
      <c r="R992" s="215"/>
      <c r="S992" s="215"/>
      <c r="T992" s="215"/>
      <c r="U992" s="215"/>
      <c r="V992" s="215"/>
      <c r="W992" s="215"/>
      <c r="X992" s="215"/>
      <c r="Y992" s="215"/>
      <c r="Z992" s="215"/>
    </row>
    <row r="993">
      <c r="A993" s="215"/>
      <c r="B993" s="215"/>
      <c r="C993" s="215"/>
      <c r="D993" s="215"/>
      <c r="E993" s="215"/>
      <c r="F993" s="215"/>
      <c r="G993" s="215"/>
      <c r="H993" s="215"/>
      <c r="I993" s="215"/>
      <c r="J993" s="215"/>
      <c r="K993" s="215"/>
      <c r="L993" s="215"/>
      <c r="M993" s="215"/>
      <c r="N993" s="215"/>
      <c r="O993" s="215"/>
      <c r="P993" s="215"/>
      <c r="Q993" s="215"/>
      <c r="R993" s="215"/>
      <c r="S993" s="215"/>
      <c r="T993" s="215"/>
      <c r="U993" s="215"/>
      <c r="V993" s="215"/>
      <c r="W993" s="215"/>
      <c r="X993" s="215"/>
      <c r="Y993" s="215"/>
      <c r="Z993" s="215"/>
    </row>
    <row r="994">
      <c r="A994" s="215"/>
      <c r="B994" s="215"/>
      <c r="C994" s="215"/>
      <c r="D994" s="215"/>
      <c r="E994" s="215"/>
      <c r="F994" s="215"/>
      <c r="G994" s="215"/>
      <c r="H994" s="215"/>
      <c r="I994" s="215"/>
      <c r="J994" s="215"/>
      <c r="K994" s="215"/>
      <c r="L994" s="215"/>
      <c r="M994" s="215"/>
      <c r="N994" s="215"/>
      <c r="O994" s="215"/>
      <c r="P994" s="215"/>
      <c r="Q994" s="215"/>
      <c r="R994" s="215"/>
      <c r="S994" s="215"/>
      <c r="T994" s="215"/>
      <c r="U994" s="215"/>
      <c r="V994" s="215"/>
      <c r="W994" s="215"/>
      <c r="X994" s="215"/>
      <c r="Y994" s="215"/>
      <c r="Z994" s="215"/>
    </row>
    <row r="995">
      <c r="A995" s="215"/>
      <c r="B995" s="215"/>
      <c r="C995" s="215"/>
      <c r="D995" s="215"/>
      <c r="E995" s="215"/>
      <c r="F995" s="215"/>
      <c r="G995" s="215"/>
      <c r="H995" s="215"/>
      <c r="I995" s="215"/>
      <c r="J995" s="215"/>
      <c r="K995" s="215"/>
      <c r="L995" s="215"/>
      <c r="M995" s="215"/>
      <c r="N995" s="215"/>
      <c r="O995" s="215"/>
      <c r="P995" s="215"/>
      <c r="Q995" s="215"/>
      <c r="R995" s="215"/>
      <c r="S995" s="215"/>
      <c r="T995" s="215"/>
      <c r="U995" s="215"/>
      <c r="V995" s="215"/>
      <c r="W995" s="215"/>
      <c r="X995" s="215"/>
      <c r="Y995" s="215"/>
      <c r="Z995" s="215"/>
    </row>
    <row r="996">
      <c r="A996" s="215"/>
      <c r="B996" s="215"/>
      <c r="C996" s="215"/>
      <c r="D996" s="215"/>
      <c r="E996" s="215"/>
      <c r="F996" s="215"/>
      <c r="G996" s="215"/>
      <c r="H996" s="215"/>
      <c r="I996" s="215"/>
      <c r="J996" s="215"/>
      <c r="K996" s="215"/>
      <c r="L996" s="215"/>
      <c r="M996" s="215"/>
      <c r="N996" s="215"/>
      <c r="O996" s="215"/>
      <c r="P996" s="215"/>
      <c r="Q996" s="215"/>
      <c r="R996" s="215"/>
      <c r="S996" s="215"/>
      <c r="T996" s="215"/>
      <c r="U996" s="215"/>
      <c r="V996" s="215"/>
      <c r="W996" s="215"/>
      <c r="X996" s="215"/>
      <c r="Y996" s="215"/>
      <c r="Z996" s="215"/>
    </row>
    <row r="997">
      <c r="A997" s="215"/>
      <c r="B997" s="215"/>
      <c r="C997" s="215"/>
      <c r="D997" s="215"/>
      <c r="E997" s="215"/>
      <c r="F997" s="215"/>
      <c r="G997" s="215"/>
      <c r="H997" s="215"/>
      <c r="I997" s="215"/>
      <c r="J997" s="215"/>
      <c r="K997" s="215"/>
      <c r="L997" s="215"/>
      <c r="M997" s="215"/>
      <c r="N997" s="215"/>
      <c r="O997" s="215"/>
      <c r="P997" s="215"/>
      <c r="Q997" s="215"/>
      <c r="R997" s="215"/>
      <c r="S997" s="215"/>
      <c r="T997" s="215"/>
      <c r="U997" s="215"/>
      <c r="V997" s="215"/>
      <c r="W997" s="215"/>
      <c r="X997" s="215"/>
      <c r="Y997" s="215"/>
      <c r="Z997" s="215"/>
    </row>
    <row r="998">
      <c r="A998" s="215"/>
      <c r="B998" s="215"/>
      <c r="C998" s="215"/>
      <c r="D998" s="215"/>
      <c r="E998" s="215"/>
      <c r="F998" s="215"/>
      <c r="G998" s="215"/>
      <c r="H998" s="215"/>
      <c r="I998" s="215"/>
      <c r="J998" s="215"/>
      <c r="K998" s="215"/>
      <c r="L998" s="215"/>
      <c r="M998" s="215"/>
      <c r="N998" s="215"/>
      <c r="O998" s="215"/>
      <c r="P998" s="215"/>
      <c r="Q998" s="215"/>
      <c r="R998" s="215"/>
      <c r="S998" s="215"/>
      <c r="T998" s="215"/>
      <c r="U998" s="215"/>
      <c r="V998" s="215"/>
      <c r="W998" s="215"/>
      <c r="X998" s="215"/>
      <c r="Y998" s="215"/>
      <c r="Z998" s="215"/>
    </row>
    <row r="999">
      <c r="A999" s="215"/>
      <c r="B999" s="215"/>
      <c r="C999" s="215"/>
      <c r="D999" s="215"/>
      <c r="E999" s="215"/>
      <c r="F999" s="215"/>
      <c r="G999" s="215"/>
      <c r="H999" s="215"/>
      <c r="I999" s="215"/>
      <c r="J999" s="215"/>
      <c r="K999" s="215"/>
      <c r="L999" s="215"/>
      <c r="M999" s="215"/>
      <c r="N999" s="215"/>
      <c r="O999" s="215"/>
      <c r="P999" s="215"/>
      <c r="Q999" s="215"/>
      <c r="R999" s="215"/>
      <c r="S999" s="215"/>
      <c r="T999" s="215"/>
      <c r="U999" s="215"/>
      <c r="V999" s="215"/>
      <c r="W999" s="215"/>
      <c r="X999" s="215"/>
      <c r="Y999" s="215"/>
      <c r="Z999" s="215"/>
    </row>
    <row r="1000">
      <c r="A1000" s="215"/>
      <c r="B1000" s="215"/>
      <c r="C1000" s="215"/>
      <c r="D1000" s="215"/>
      <c r="E1000" s="215"/>
      <c r="F1000" s="215"/>
      <c r="G1000" s="215"/>
      <c r="H1000" s="215"/>
      <c r="I1000" s="215"/>
      <c r="J1000" s="215"/>
      <c r="K1000" s="215"/>
      <c r="L1000" s="215"/>
      <c r="M1000" s="215"/>
      <c r="N1000" s="215"/>
      <c r="O1000" s="215"/>
      <c r="P1000" s="215"/>
      <c r="Q1000" s="215"/>
      <c r="R1000" s="215"/>
      <c r="S1000" s="215"/>
      <c r="T1000" s="215"/>
      <c r="U1000" s="215"/>
      <c r="V1000" s="215"/>
      <c r="W1000" s="215"/>
      <c r="X1000" s="215"/>
      <c r="Y1000" s="215"/>
      <c r="Z1000" s="215"/>
    </row>
    <row r="1001">
      <c r="A1001" s="215"/>
      <c r="B1001" s="215"/>
      <c r="C1001" s="215"/>
      <c r="D1001" s="215"/>
      <c r="E1001" s="215"/>
      <c r="F1001" s="215"/>
      <c r="G1001" s="215"/>
      <c r="H1001" s="215"/>
      <c r="I1001" s="215"/>
      <c r="J1001" s="215"/>
      <c r="K1001" s="215"/>
      <c r="L1001" s="215"/>
      <c r="M1001" s="215"/>
      <c r="N1001" s="215"/>
      <c r="O1001" s="215"/>
      <c r="P1001" s="215"/>
      <c r="Q1001" s="215"/>
      <c r="R1001" s="215"/>
      <c r="S1001" s="215"/>
      <c r="T1001" s="215"/>
      <c r="U1001" s="215"/>
      <c r="V1001" s="215"/>
      <c r="W1001" s="215"/>
      <c r="X1001" s="215"/>
      <c r="Y1001" s="215"/>
      <c r="Z1001" s="215"/>
    </row>
    <row r="1002">
      <c r="A1002" s="215"/>
      <c r="B1002" s="215"/>
      <c r="C1002" s="215"/>
      <c r="D1002" s="215"/>
      <c r="E1002" s="215"/>
      <c r="F1002" s="215"/>
      <c r="G1002" s="215"/>
      <c r="H1002" s="215"/>
      <c r="I1002" s="215"/>
      <c r="J1002" s="215"/>
      <c r="K1002" s="215"/>
      <c r="L1002" s="215"/>
      <c r="M1002" s="215"/>
      <c r="N1002" s="215"/>
      <c r="O1002" s="215"/>
      <c r="P1002" s="215"/>
      <c r="Q1002" s="215"/>
      <c r="R1002" s="215"/>
      <c r="S1002" s="215"/>
      <c r="T1002" s="215"/>
      <c r="U1002" s="215"/>
      <c r="V1002" s="215"/>
      <c r="W1002" s="215"/>
      <c r="X1002" s="215"/>
      <c r="Y1002" s="215"/>
      <c r="Z1002" s="215"/>
    </row>
    <row r="1003">
      <c r="A1003" s="215"/>
      <c r="B1003" s="215"/>
      <c r="C1003" s="215"/>
      <c r="D1003" s="215"/>
      <c r="E1003" s="215"/>
      <c r="F1003" s="215"/>
      <c r="G1003" s="215"/>
      <c r="H1003" s="215"/>
      <c r="I1003" s="215"/>
      <c r="J1003" s="215"/>
      <c r="K1003" s="215"/>
      <c r="L1003" s="215"/>
      <c r="M1003" s="215"/>
      <c r="N1003" s="215"/>
      <c r="O1003" s="215"/>
      <c r="P1003" s="215"/>
      <c r="Q1003" s="215"/>
      <c r="R1003" s="215"/>
      <c r="S1003" s="215"/>
      <c r="T1003" s="215"/>
      <c r="U1003" s="215"/>
      <c r="V1003" s="215"/>
      <c r="W1003" s="215"/>
      <c r="X1003" s="215"/>
      <c r="Y1003" s="215"/>
      <c r="Z1003" s="215"/>
    </row>
    <row r="1004">
      <c r="A1004" s="215"/>
      <c r="B1004" s="215"/>
      <c r="C1004" s="215"/>
      <c r="D1004" s="215"/>
      <c r="E1004" s="215"/>
      <c r="F1004" s="215"/>
      <c r="G1004" s="215"/>
      <c r="H1004" s="215"/>
      <c r="I1004" s="215"/>
      <c r="J1004" s="215"/>
      <c r="K1004" s="215"/>
      <c r="L1004" s="215"/>
      <c r="M1004" s="215"/>
      <c r="N1004" s="215"/>
      <c r="O1004" s="215"/>
      <c r="P1004" s="215"/>
      <c r="Q1004" s="215"/>
      <c r="R1004" s="215"/>
      <c r="S1004" s="215"/>
      <c r="T1004" s="215"/>
      <c r="U1004" s="215"/>
      <c r="V1004" s="215"/>
      <c r="W1004" s="215"/>
      <c r="X1004" s="215"/>
      <c r="Y1004" s="215"/>
      <c r="Z1004" s="215"/>
    </row>
    <row r="1005">
      <c r="A1005" s="215"/>
      <c r="B1005" s="215"/>
      <c r="C1005" s="215"/>
      <c r="D1005" s="215"/>
      <c r="E1005" s="215"/>
      <c r="F1005" s="215"/>
      <c r="G1005" s="215"/>
      <c r="H1005" s="215"/>
      <c r="I1005" s="215"/>
      <c r="J1005" s="215"/>
      <c r="K1005" s="215"/>
      <c r="L1005" s="215"/>
      <c r="M1005" s="215"/>
      <c r="N1005" s="215"/>
      <c r="O1005" s="215"/>
      <c r="P1005" s="215"/>
      <c r="Q1005" s="215"/>
      <c r="R1005" s="215"/>
      <c r="S1005" s="215"/>
      <c r="T1005" s="215"/>
      <c r="U1005" s="215"/>
      <c r="V1005" s="215"/>
      <c r="W1005" s="215"/>
      <c r="X1005" s="215"/>
      <c r="Y1005" s="215"/>
      <c r="Z1005" s="215"/>
    </row>
    <row r="1006">
      <c r="A1006" s="215"/>
      <c r="B1006" s="215"/>
      <c r="C1006" s="215"/>
      <c r="D1006" s="215"/>
      <c r="E1006" s="215"/>
      <c r="F1006" s="215"/>
      <c r="G1006" s="215"/>
      <c r="H1006" s="215"/>
      <c r="I1006" s="215"/>
      <c r="J1006" s="215"/>
      <c r="K1006" s="215"/>
      <c r="L1006" s="215"/>
      <c r="M1006" s="215"/>
      <c r="N1006" s="215"/>
      <c r="O1006" s="215"/>
      <c r="P1006" s="215"/>
      <c r="Q1006" s="215"/>
      <c r="R1006" s="215"/>
      <c r="S1006" s="215"/>
      <c r="T1006" s="215"/>
      <c r="U1006" s="215"/>
      <c r="V1006" s="215"/>
      <c r="W1006" s="215"/>
      <c r="X1006" s="215"/>
      <c r="Y1006" s="215"/>
      <c r="Z1006" s="215"/>
    </row>
    <row r="1007">
      <c r="A1007" s="215"/>
      <c r="B1007" s="215"/>
      <c r="C1007" s="215"/>
      <c r="D1007" s="215"/>
      <c r="E1007" s="215"/>
      <c r="F1007" s="215"/>
      <c r="G1007" s="215"/>
      <c r="H1007" s="215"/>
      <c r="I1007" s="215"/>
      <c r="J1007" s="215"/>
      <c r="K1007" s="215"/>
      <c r="L1007" s="215"/>
      <c r="M1007" s="215"/>
      <c r="N1007" s="215"/>
      <c r="O1007" s="215"/>
      <c r="P1007" s="215"/>
      <c r="Q1007" s="215"/>
      <c r="R1007" s="215"/>
      <c r="S1007" s="215"/>
      <c r="T1007" s="215"/>
      <c r="U1007" s="215"/>
      <c r="V1007" s="215"/>
      <c r="W1007" s="215"/>
      <c r="X1007" s="215"/>
      <c r="Y1007" s="215"/>
      <c r="Z1007" s="215"/>
    </row>
    <row r="1008">
      <c r="A1008" s="215"/>
      <c r="B1008" s="215"/>
      <c r="C1008" s="215"/>
      <c r="D1008" s="215"/>
      <c r="E1008" s="215"/>
      <c r="F1008" s="215"/>
      <c r="G1008" s="215"/>
      <c r="H1008" s="215"/>
      <c r="I1008" s="215"/>
      <c r="J1008" s="215"/>
      <c r="K1008" s="215"/>
      <c r="L1008" s="215"/>
      <c r="M1008" s="215"/>
      <c r="N1008" s="215"/>
      <c r="O1008" s="215"/>
      <c r="P1008" s="215"/>
      <c r="Q1008" s="215"/>
      <c r="R1008" s="215"/>
      <c r="S1008" s="215"/>
      <c r="T1008" s="215"/>
      <c r="U1008" s="215"/>
      <c r="V1008" s="215"/>
      <c r="W1008" s="215"/>
      <c r="X1008" s="215"/>
      <c r="Y1008" s="215"/>
      <c r="Z1008" s="215"/>
    </row>
    <row r="1009">
      <c r="A1009" s="215"/>
      <c r="B1009" s="215"/>
      <c r="C1009" s="215"/>
      <c r="D1009" s="215"/>
      <c r="E1009" s="215"/>
      <c r="F1009" s="215"/>
      <c r="G1009" s="215"/>
      <c r="H1009" s="215"/>
      <c r="I1009" s="215"/>
      <c r="J1009" s="215"/>
      <c r="K1009" s="215"/>
      <c r="L1009" s="215"/>
      <c r="M1009" s="215"/>
      <c r="N1009" s="215"/>
      <c r="O1009" s="215"/>
      <c r="P1009" s="215"/>
      <c r="Q1009" s="215"/>
      <c r="R1009" s="215"/>
      <c r="S1009" s="215"/>
      <c r="T1009" s="215"/>
      <c r="U1009" s="215"/>
      <c r="V1009" s="215"/>
      <c r="W1009" s="215"/>
      <c r="X1009" s="215"/>
      <c r="Y1009" s="215"/>
      <c r="Z1009" s="215"/>
    </row>
    <row r="1010">
      <c r="A1010" s="215"/>
      <c r="B1010" s="215"/>
      <c r="C1010" s="215"/>
      <c r="D1010" s="215"/>
      <c r="E1010" s="215"/>
      <c r="F1010" s="215"/>
      <c r="G1010" s="215"/>
      <c r="H1010" s="215"/>
      <c r="I1010" s="215"/>
      <c r="J1010" s="215"/>
      <c r="K1010" s="215"/>
      <c r="L1010" s="215"/>
      <c r="M1010" s="215"/>
      <c r="N1010" s="215"/>
      <c r="O1010" s="215"/>
      <c r="P1010" s="215"/>
      <c r="Q1010" s="215"/>
      <c r="R1010" s="215"/>
      <c r="S1010" s="215"/>
      <c r="T1010" s="215"/>
      <c r="U1010" s="215"/>
      <c r="V1010" s="215"/>
      <c r="W1010" s="215"/>
      <c r="X1010" s="215"/>
      <c r="Y1010" s="215"/>
      <c r="Z1010" s="215"/>
    </row>
    <row r="1011">
      <c r="A1011" s="215"/>
      <c r="B1011" s="215"/>
      <c r="C1011" s="215"/>
      <c r="D1011" s="215"/>
      <c r="E1011" s="215"/>
      <c r="F1011" s="215"/>
      <c r="G1011" s="215"/>
      <c r="H1011" s="215"/>
      <c r="I1011" s="215"/>
      <c r="J1011" s="215"/>
      <c r="K1011" s="215"/>
      <c r="L1011" s="215"/>
      <c r="M1011" s="215"/>
      <c r="N1011" s="215"/>
      <c r="O1011" s="215"/>
      <c r="P1011" s="215"/>
      <c r="Q1011" s="215"/>
      <c r="R1011" s="215"/>
      <c r="S1011" s="215"/>
      <c r="T1011" s="215"/>
      <c r="U1011" s="215"/>
      <c r="V1011" s="215"/>
      <c r="W1011" s="215"/>
      <c r="X1011" s="215"/>
      <c r="Y1011" s="215"/>
      <c r="Z1011" s="215"/>
    </row>
  </sheetData>
  <mergeCells count="4">
    <mergeCell ref="A14:A15"/>
    <mergeCell ref="B14:Q14"/>
    <mergeCell ref="A16:Q16"/>
    <mergeCell ref="A120:Q120"/>
  </mergeCells>
  <hyperlinks>
    <hyperlink r:id="rId1" ref="D5"/>
    <hyperlink r:id="rId2" ref="D6"/>
    <hyperlink r:id="rId3" ref="Q13"/>
  </hyperlinks>
  <drawing r:id="rId4"/>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83" t="s">
        <v>391</v>
      </c>
      <c r="B1" s="284" t="s">
        <v>392</v>
      </c>
      <c r="C1" s="284" t="s">
        <v>393</v>
      </c>
      <c r="D1" s="284" t="s">
        <v>394</v>
      </c>
      <c r="E1" s="284" t="s">
        <v>395</v>
      </c>
      <c r="F1" s="284" t="s">
        <v>396</v>
      </c>
      <c r="G1" s="284" t="s">
        <v>397</v>
      </c>
      <c r="H1" s="285" t="s">
        <v>398</v>
      </c>
      <c r="I1" s="285" t="s">
        <v>399</v>
      </c>
      <c r="J1" s="286"/>
      <c r="K1" s="286"/>
      <c r="L1" s="286"/>
      <c r="M1" s="286"/>
      <c r="N1" s="286"/>
      <c r="O1" s="286"/>
      <c r="P1" s="287"/>
      <c r="Q1" s="287"/>
      <c r="R1" s="287"/>
      <c r="S1" s="287"/>
      <c r="T1" s="287"/>
      <c r="U1" s="287"/>
      <c r="V1" s="287"/>
      <c r="W1" s="287"/>
      <c r="X1" s="287"/>
      <c r="Y1" s="287"/>
      <c r="Z1" s="287"/>
      <c r="AA1" s="287"/>
      <c r="AB1" s="287"/>
    </row>
    <row r="2">
      <c r="A2" s="288" t="s">
        <v>400</v>
      </c>
      <c r="B2" s="289">
        <v>0.04</v>
      </c>
      <c r="C2" s="235"/>
      <c r="D2" s="290" t="s">
        <v>401</v>
      </c>
      <c r="E2" s="291" t="s">
        <v>402</v>
      </c>
      <c r="F2" s="287"/>
      <c r="G2" s="287"/>
      <c r="H2" s="292" t="s">
        <v>403</v>
      </c>
      <c r="I2" s="287"/>
      <c r="J2" s="287"/>
      <c r="K2" s="287"/>
      <c r="L2" s="287"/>
      <c r="M2" s="287"/>
      <c r="N2" s="287"/>
      <c r="O2" s="287"/>
      <c r="P2" s="287"/>
      <c r="Q2" s="287"/>
      <c r="R2" s="287"/>
      <c r="S2" s="287"/>
      <c r="T2" s="287"/>
      <c r="U2" s="287"/>
      <c r="V2" s="287"/>
      <c r="W2" s="287"/>
      <c r="X2" s="287"/>
      <c r="Y2" s="287"/>
      <c r="Z2" s="287"/>
      <c r="AA2" s="287"/>
      <c r="AB2" s="287"/>
    </row>
    <row r="3">
      <c r="A3" s="288" t="s">
        <v>404</v>
      </c>
      <c r="B3" s="289">
        <v>0.02</v>
      </c>
      <c r="C3" s="287"/>
      <c r="D3" s="290" t="s">
        <v>405</v>
      </c>
      <c r="E3" s="291" t="s">
        <v>406</v>
      </c>
      <c r="F3" s="287"/>
      <c r="G3" s="287"/>
      <c r="H3" s="292" t="s">
        <v>407</v>
      </c>
      <c r="I3" s="287"/>
      <c r="J3" s="287"/>
      <c r="K3" s="287"/>
      <c r="L3" s="287"/>
      <c r="M3" s="287"/>
      <c r="N3" s="287"/>
      <c r="O3" s="287"/>
      <c r="P3" s="287"/>
      <c r="Q3" s="287"/>
      <c r="R3" s="287"/>
      <c r="S3" s="287"/>
      <c r="T3" s="287"/>
      <c r="U3" s="287"/>
      <c r="V3" s="287"/>
      <c r="W3" s="287"/>
      <c r="X3" s="287"/>
      <c r="Y3" s="287"/>
      <c r="Z3" s="287"/>
      <c r="AA3" s="287"/>
      <c r="AB3" s="287"/>
    </row>
    <row r="4">
      <c r="A4" s="288" t="s">
        <v>408</v>
      </c>
      <c r="B4" s="289">
        <v>0.06</v>
      </c>
      <c r="C4" s="287"/>
      <c r="D4" s="290" t="s">
        <v>409</v>
      </c>
      <c r="E4" s="291" t="s">
        <v>410</v>
      </c>
      <c r="F4" s="287"/>
      <c r="G4" s="287"/>
      <c r="H4" s="292" t="s">
        <v>411</v>
      </c>
      <c r="I4" s="287"/>
      <c r="J4" s="287"/>
      <c r="K4" s="287"/>
      <c r="L4" s="287"/>
      <c r="M4" s="287"/>
      <c r="N4" s="287"/>
      <c r="O4" s="287"/>
      <c r="P4" s="287"/>
      <c r="Q4" s="287"/>
      <c r="R4" s="287"/>
      <c r="S4" s="287"/>
      <c r="T4" s="287"/>
      <c r="U4" s="287"/>
      <c r="V4" s="287"/>
      <c r="W4" s="287"/>
      <c r="X4" s="287"/>
      <c r="Y4" s="287"/>
      <c r="Z4" s="287"/>
      <c r="AA4" s="287"/>
      <c r="AB4" s="287"/>
    </row>
    <row r="5">
      <c r="A5" s="287"/>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row>
    <row r="6">
      <c r="A6" s="286"/>
      <c r="B6" s="286"/>
      <c r="C6" s="286"/>
      <c r="D6" s="286"/>
      <c r="E6" s="286"/>
      <c r="F6" s="286"/>
      <c r="G6" s="286"/>
      <c r="H6" s="286"/>
      <c r="I6" s="286"/>
      <c r="J6" s="286"/>
      <c r="K6" s="286"/>
      <c r="L6" s="286"/>
      <c r="M6" s="286"/>
      <c r="N6" s="286"/>
      <c r="O6" s="286"/>
      <c r="P6" s="287"/>
      <c r="Q6" s="287"/>
      <c r="R6" s="287"/>
      <c r="S6" s="287"/>
      <c r="T6" s="287"/>
      <c r="U6" s="287"/>
      <c r="V6" s="287"/>
      <c r="W6" s="287"/>
      <c r="X6" s="287"/>
      <c r="Y6" s="287"/>
      <c r="Z6" s="287"/>
      <c r="AA6" s="287"/>
      <c r="AB6" s="287"/>
    </row>
    <row r="7">
      <c r="A7" s="288" t="s">
        <v>412</v>
      </c>
      <c r="B7" s="293">
        <v>204.5</v>
      </c>
      <c r="C7" s="290" t="s">
        <v>413</v>
      </c>
      <c r="D7" s="290" t="s">
        <v>414</v>
      </c>
      <c r="E7" s="291" t="s">
        <v>415</v>
      </c>
      <c r="F7" s="294">
        <v>194.1</v>
      </c>
      <c r="G7" s="287" t="s">
        <v>416</v>
      </c>
      <c r="H7" s="239" t="s">
        <v>417</v>
      </c>
      <c r="I7" s="287"/>
      <c r="J7" s="287"/>
      <c r="K7" s="287"/>
      <c r="L7" s="287"/>
      <c r="M7" s="287"/>
      <c r="N7" s="287"/>
      <c r="O7" s="287"/>
      <c r="P7" s="287"/>
      <c r="Q7" s="287"/>
      <c r="R7" s="287"/>
      <c r="S7" s="287"/>
      <c r="T7" s="287"/>
      <c r="U7" s="287"/>
      <c r="V7" s="287"/>
      <c r="W7" s="287"/>
      <c r="X7" s="287"/>
      <c r="Y7" s="287"/>
      <c r="Z7" s="287"/>
      <c r="AA7" s="287"/>
      <c r="AB7" s="287"/>
    </row>
    <row r="8">
      <c r="A8" s="295" t="s">
        <v>418</v>
      </c>
      <c r="B8" s="296">
        <v>40.4</v>
      </c>
      <c r="C8" s="290" t="s">
        <v>419</v>
      </c>
      <c r="D8" s="290" t="s">
        <v>420</v>
      </c>
      <c r="E8" s="291" t="s">
        <v>421</v>
      </c>
      <c r="F8" s="287"/>
      <c r="G8" s="287"/>
      <c r="H8" s="292" t="s">
        <v>422</v>
      </c>
      <c r="I8" s="287"/>
      <c r="J8" s="287"/>
      <c r="K8" s="287"/>
      <c r="L8" s="287"/>
      <c r="M8" s="287"/>
      <c r="N8" s="287"/>
      <c r="O8" s="287"/>
      <c r="P8" s="287"/>
      <c r="Q8" s="287"/>
      <c r="R8" s="287"/>
      <c r="S8" s="287"/>
      <c r="T8" s="287"/>
      <c r="U8" s="287"/>
      <c r="V8" s="287"/>
      <c r="W8" s="287"/>
      <c r="X8" s="287"/>
      <c r="Y8" s="287"/>
      <c r="Z8" s="287"/>
      <c r="AA8" s="287"/>
      <c r="AB8" s="287"/>
    </row>
    <row r="9">
      <c r="A9" s="295" t="s">
        <v>423</v>
      </c>
      <c r="B9" s="297">
        <v>32240.868</v>
      </c>
      <c r="C9" s="290" t="s">
        <v>413</v>
      </c>
      <c r="D9" s="287"/>
      <c r="E9" s="291" t="s">
        <v>421</v>
      </c>
      <c r="F9" s="294">
        <v>31516.0</v>
      </c>
      <c r="G9" s="290" t="s">
        <v>416</v>
      </c>
      <c r="H9" s="239" t="s">
        <v>424</v>
      </c>
      <c r="I9" s="298" t="s">
        <v>425</v>
      </c>
      <c r="J9" s="287"/>
      <c r="K9" s="287"/>
      <c r="L9" s="235"/>
      <c r="M9" s="287"/>
      <c r="N9" s="287"/>
      <c r="O9" s="287"/>
      <c r="P9" s="287"/>
      <c r="Q9" s="287"/>
      <c r="R9" s="287"/>
      <c r="S9" s="287"/>
      <c r="T9" s="287"/>
      <c r="U9" s="287"/>
      <c r="V9" s="287"/>
      <c r="W9" s="287"/>
      <c r="X9" s="287"/>
      <c r="Y9" s="287"/>
      <c r="Z9" s="287"/>
      <c r="AA9" s="287"/>
      <c r="AB9" s="287"/>
    </row>
    <row r="10">
      <c r="A10" s="295" t="s">
        <v>426</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row>
    <row r="11">
      <c r="A11" s="295" t="s">
        <v>427</v>
      </c>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row>
    <row r="12">
      <c r="A12" s="299"/>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row>
    <row r="13">
      <c r="A13" s="290" t="s">
        <v>428</v>
      </c>
      <c r="B13" s="293">
        <v>204.52</v>
      </c>
      <c r="C13" s="290" t="s">
        <v>413</v>
      </c>
      <c r="D13" s="290" t="s">
        <v>429</v>
      </c>
      <c r="E13" s="291" t="s">
        <v>415</v>
      </c>
      <c r="F13" s="287"/>
      <c r="G13" s="287"/>
      <c r="H13" s="287"/>
      <c r="I13" s="287"/>
      <c r="J13" s="287"/>
      <c r="K13" s="287"/>
      <c r="L13" s="287"/>
      <c r="M13" s="287"/>
      <c r="N13" s="287"/>
      <c r="O13" s="287"/>
      <c r="P13" s="287"/>
      <c r="Q13" s="287"/>
      <c r="R13" s="287"/>
      <c r="S13" s="287"/>
      <c r="T13" s="287"/>
      <c r="U13" s="287"/>
      <c r="V13" s="287"/>
      <c r="W13" s="287"/>
      <c r="X13" s="287"/>
      <c r="Y13" s="287"/>
      <c r="Z13" s="287"/>
      <c r="AA13" s="287"/>
      <c r="AB13" s="287"/>
    </row>
    <row r="14">
      <c r="A14" s="287" t="s">
        <v>430</v>
      </c>
      <c r="B14" s="293" t="str">
        <f>R[-1]C[0]*0,4</f>
        <v>#ERROR!</v>
      </c>
      <c r="C14" s="290" t="s">
        <v>413</v>
      </c>
      <c r="D14" s="290" t="s">
        <v>431</v>
      </c>
      <c r="E14" s="291" t="s">
        <v>415</v>
      </c>
      <c r="F14" s="287"/>
      <c r="G14" s="287"/>
      <c r="H14" s="287"/>
      <c r="I14" s="287"/>
      <c r="J14" s="287"/>
      <c r="K14" s="287"/>
      <c r="L14" s="287"/>
      <c r="M14" s="287"/>
      <c r="N14" s="287"/>
      <c r="O14" s="287"/>
      <c r="P14" s="287"/>
      <c r="Q14" s="287"/>
      <c r="R14" s="287"/>
      <c r="S14" s="287"/>
      <c r="T14" s="287"/>
      <c r="U14" s="287"/>
      <c r="V14" s="287"/>
      <c r="W14" s="287"/>
      <c r="X14" s="287"/>
      <c r="Y14" s="287"/>
      <c r="Z14" s="287"/>
      <c r="AA14" s="287"/>
      <c r="AB14" s="287"/>
    </row>
    <row r="15">
      <c r="A15" s="287" t="s">
        <v>432</v>
      </c>
      <c r="B15" s="293" t="str">
        <f>R[-2]C[0]*0,25</f>
        <v>#ERROR!</v>
      </c>
      <c r="C15" s="290" t="s">
        <v>413</v>
      </c>
      <c r="D15" s="290" t="s">
        <v>433</v>
      </c>
      <c r="E15" s="291" t="s">
        <v>415</v>
      </c>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c r="A16" s="286"/>
      <c r="B16" s="300"/>
      <c r="C16" s="286"/>
      <c r="D16" s="286"/>
      <c r="E16" s="286"/>
      <c r="F16" s="286"/>
      <c r="G16" s="286"/>
      <c r="H16" s="286"/>
      <c r="I16" s="286"/>
      <c r="J16" s="286"/>
      <c r="K16" s="286"/>
      <c r="L16" s="286"/>
      <c r="M16" s="286"/>
      <c r="N16" s="286"/>
      <c r="O16" s="286"/>
      <c r="P16" s="286"/>
      <c r="Q16" s="287"/>
      <c r="R16" s="287"/>
      <c r="S16" s="287"/>
      <c r="T16" s="287"/>
      <c r="U16" s="287"/>
      <c r="V16" s="287"/>
      <c r="W16" s="287"/>
      <c r="X16" s="287"/>
      <c r="Y16" s="287"/>
      <c r="Z16" s="287"/>
      <c r="AA16" s="287"/>
      <c r="AB16" s="287"/>
    </row>
    <row r="17">
      <c r="A17" s="288" t="s">
        <v>434</v>
      </c>
      <c r="B17" s="301">
        <v>91.954</v>
      </c>
      <c r="C17" s="290" t="s">
        <v>435</v>
      </c>
      <c r="D17" s="290" t="s">
        <v>436</v>
      </c>
      <c r="E17" s="291" t="s">
        <v>437</v>
      </c>
      <c r="F17" s="294">
        <v>3032000.0</v>
      </c>
      <c r="G17" s="287" t="s">
        <v>438</v>
      </c>
      <c r="H17" s="292" t="s">
        <v>191</v>
      </c>
      <c r="I17" s="287"/>
      <c r="J17" s="235"/>
      <c r="K17" s="287"/>
      <c r="L17" s="287"/>
      <c r="M17" s="287"/>
      <c r="N17" s="287"/>
      <c r="O17" s="287"/>
      <c r="P17" s="287"/>
      <c r="Q17" s="287"/>
      <c r="R17" s="287"/>
      <c r="S17" s="287"/>
      <c r="T17" s="287"/>
      <c r="U17" s="287"/>
      <c r="V17" s="287"/>
      <c r="W17" s="287"/>
      <c r="X17" s="287"/>
      <c r="Y17" s="287"/>
      <c r="Z17" s="287"/>
      <c r="AA17" s="287"/>
      <c r="AB17" s="287"/>
    </row>
    <row r="18">
      <c r="A18" s="288" t="s">
        <v>439</v>
      </c>
      <c r="B18" s="302">
        <v>13.1</v>
      </c>
      <c r="C18" s="290" t="s">
        <v>435</v>
      </c>
      <c r="D18" s="290" t="s">
        <v>440</v>
      </c>
      <c r="E18" s="291" t="s">
        <v>441</v>
      </c>
      <c r="F18" s="245">
        <v>1.0E7</v>
      </c>
      <c r="G18" s="303" t="s">
        <v>442</v>
      </c>
      <c r="H18" s="292" t="s">
        <v>443</v>
      </c>
      <c r="I18" s="235"/>
      <c r="J18" s="235"/>
      <c r="K18" s="287"/>
      <c r="L18" s="287"/>
      <c r="M18" s="287"/>
      <c r="N18" s="287"/>
      <c r="O18" s="287"/>
      <c r="P18" s="287"/>
      <c r="Q18" s="287"/>
      <c r="R18" s="287"/>
      <c r="S18" s="287"/>
      <c r="T18" s="287"/>
      <c r="U18" s="287"/>
      <c r="V18" s="287"/>
      <c r="W18" s="287"/>
      <c r="X18" s="287"/>
      <c r="Y18" s="287"/>
      <c r="Z18" s="287"/>
      <c r="AA18" s="287"/>
      <c r="AB18" s="287"/>
    </row>
    <row r="19">
      <c r="A19" s="288" t="s">
        <v>444</v>
      </c>
      <c r="B19" s="302">
        <v>222.4</v>
      </c>
      <c r="C19" s="290" t="s">
        <v>435</v>
      </c>
      <c r="D19" s="290" t="s">
        <v>445</v>
      </c>
      <c r="E19" s="291" t="s">
        <v>446</v>
      </c>
      <c r="F19" s="245">
        <v>4.3</v>
      </c>
      <c r="G19" s="303" t="s">
        <v>447</v>
      </c>
      <c r="H19" s="292" t="s">
        <v>448</v>
      </c>
      <c r="I19" s="235"/>
      <c r="J19" s="235"/>
      <c r="K19" s="287"/>
      <c r="L19" s="287"/>
      <c r="M19" s="287"/>
      <c r="N19" s="287"/>
      <c r="O19" s="287"/>
      <c r="P19" s="287"/>
      <c r="Q19" s="287"/>
      <c r="R19" s="287"/>
      <c r="S19" s="287"/>
      <c r="T19" s="287"/>
      <c r="U19" s="287"/>
      <c r="V19" s="287"/>
      <c r="W19" s="287"/>
      <c r="X19" s="287"/>
      <c r="Y19" s="287"/>
      <c r="Z19" s="287"/>
      <c r="AA19" s="287"/>
      <c r="AB19" s="287"/>
    </row>
    <row r="20">
      <c r="A20" s="286"/>
      <c r="B20" s="286"/>
      <c r="C20" s="286"/>
      <c r="D20" s="286"/>
      <c r="E20" s="286"/>
      <c r="F20" s="286"/>
      <c r="G20" s="286"/>
      <c r="H20" s="286"/>
      <c r="I20" s="286"/>
      <c r="J20" s="286"/>
      <c r="K20" s="286"/>
      <c r="L20" s="286"/>
      <c r="M20" s="286"/>
      <c r="N20" s="286"/>
      <c r="O20" s="286"/>
      <c r="P20" s="286"/>
      <c r="Q20" s="286"/>
      <c r="R20" s="287"/>
      <c r="S20" s="287"/>
      <c r="T20" s="287"/>
      <c r="U20" s="287"/>
      <c r="V20" s="287"/>
      <c r="W20" s="287"/>
      <c r="X20" s="287"/>
      <c r="Y20" s="287"/>
      <c r="Z20" s="287"/>
      <c r="AA20" s="287"/>
      <c r="AB20" s="287"/>
    </row>
    <row r="21">
      <c r="A21" s="287" t="s">
        <v>449</v>
      </c>
      <c r="B21" s="287"/>
      <c r="C21" s="287"/>
      <c r="D21" s="235"/>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row>
    <row r="22">
      <c r="A22" s="287"/>
      <c r="B22" s="287"/>
      <c r="C22" s="287"/>
      <c r="D22" s="287"/>
      <c r="E22" s="287"/>
      <c r="F22" s="287"/>
      <c r="G22" s="287"/>
      <c r="H22" s="287"/>
      <c r="I22" s="304" t="str">
        <f>R[-5]C[-7]/78,58</f>
        <v>#ERROR!</v>
      </c>
      <c r="J22" s="287"/>
      <c r="K22" s="287"/>
      <c r="L22" s="287"/>
      <c r="M22" s="287"/>
      <c r="N22" s="287"/>
      <c r="O22" s="287"/>
      <c r="P22" s="287"/>
      <c r="Q22" s="287"/>
      <c r="R22" s="287"/>
      <c r="S22" s="287"/>
      <c r="T22" s="287"/>
      <c r="U22" s="287"/>
      <c r="V22" s="287"/>
      <c r="W22" s="287"/>
      <c r="X22" s="287"/>
      <c r="Y22" s="287"/>
      <c r="Z22" s="287"/>
      <c r="AA22" s="287"/>
      <c r="AB22" s="287"/>
    </row>
    <row r="23">
      <c r="A23" s="287" t="s">
        <v>450</v>
      </c>
      <c r="B23" s="287"/>
      <c r="C23" s="287"/>
      <c r="D23" s="290" t="s">
        <v>451</v>
      </c>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row>
    <row r="24">
      <c r="A24" s="287" t="s">
        <v>452</v>
      </c>
      <c r="B24" s="287"/>
      <c r="C24" s="287"/>
      <c r="D24" s="290" t="s">
        <v>453</v>
      </c>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row>
    <row r="25">
      <c r="A25" s="28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row>
    <row r="26">
      <c r="A26" s="287" t="s">
        <v>454</v>
      </c>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row>
    <row r="27">
      <c r="A27" s="288" t="s">
        <v>455</v>
      </c>
      <c r="B27" s="301">
        <v>0.482502240473854</v>
      </c>
      <c r="C27" s="290" t="s">
        <v>435</v>
      </c>
      <c r="D27" s="290" t="s">
        <v>456</v>
      </c>
      <c r="E27" s="291" t="s">
        <v>457</v>
      </c>
      <c r="F27" s="294">
        <v>14100.0</v>
      </c>
      <c r="G27" s="287" t="s">
        <v>458</v>
      </c>
      <c r="H27" s="305" t="s">
        <v>459</v>
      </c>
      <c r="I27" s="287"/>
      <c r="J27" s="287"/>
      <c r="K27" s="287"/>
      <c r="L27" s="287"/>
      <c r="M27" s="287"/>
      <c r="N27" s="287"/>
      <c r="O27" s="287"/>
      <c r="P27" s="287"/>
      <c r="Q27" s="287"/>
      <c r="R27" s="287"/>
      <c r="S27" s="287"/>
      <c r="T27" s="287"/>
      <c r="U27" s="287"/>
      <c r="V27" s="287"/>
      <c r="W27" s="287"/>
      <c r="X27" s="287"/>
      <c r="Y27" s="287"/>
      <c r="Z27" s="287"/>
      <c r="AA27" s="287"/>
      <c r="AB27" s="287"/>
    </row>
    <row r="28">
      <c r="A28" s="288" t="s">
        <v>460</v>
      </c>
      <c r="B28" s="301">
        <v>6.64894931376382</v>
      </c>
      <c r="C28" s="290" t="s">
        <v>435</v>
      </c>
      <c r="D28" s="290" t="s">
        <v>456</v>
      </c>
      <c r="E28" s="291" t="s">
        <v>457</v>
      </c>
      <c r="F28" s="294">
        <v>194300.0</v>
      </c>
      <c r="G28" s="287" t="s">
        <v>458</v>
      </c>
      <c r="H28" s="305" t="s">
        <v>459</v>
      </c>
      <c r="I28" s="287"/>
      <c r="J28" s="287"/>
      <c r="K28" s="287"/>
      <c r="L28" s="287"/>
      <c r="M28" s="287"/>
      <c r="N28" s="287"/>
      <c r="O28" s="287"/>
      <c r="P28" s="287"/>
      <c r="Q28" s="287"/>
      <c r="R28" s="287"/>
      <c r="S28" s="287"/>
      <c r="T28" s="287"/>
      <c r="U28" s="287"/>
      <c r="V28" s="287"/>
      <c r="W28" s="287"/>
      <c r="X28" s="287"/>
      <c r="Y28" s="287"/>
      <c r="Z28" s="287"/>
      <c r="AA28" s="287"/>
      <c r="AB28" s="287"/>
    </row>
    <row r="29">
      <c r="A29" s="288" t="s">
        <v>461</v>
      </c>
      <c r="B29" s="296" t="s">
        <v>462</v>
      </c>
      <c r="C29" s="287"/>
      <c r="D29" s="290" t="s">
        <v>463</v>
      </c>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row>
    <row r="30">
      <c r="A30" s="286"/>
      <c r="B30" s="286"/>
      <c r="C30" s="286"/>
      <c r="D30" s="286"/>
      <c r="E30" s="286"/>
      <c r="F30" s="286"/>
      <c r="G30" s="286"/>
      <c r="H30" s="286"/>
      <c r="I30" s="286"/>
      <c r="J30" s="286"/>
      <c r="K30" s="286"/>
      <c r="L30" s="286"/>
      <c r="M30" s="286"/>
      <c r="N30" s="287"/>
      <c r="O30" s="287"/>
      <c r="P30" s="287"/>
      <c r="Q30" s="287"/>
      <c r="R30" s="287"/>
      <c r="S30" s="287"/>
      <c r="T30" s="287"/>
      <c r="U30" s="287"/>
      <c r="V30" s="287"/>
      <c r="W30" s="287"/>
      <c r="X30" s="287"/>
      <c r="Y30" s="287"/>
      <c r="Z30" s="287"/>
      <c r="AA30" s="287"/>
      <c r="AB30" s="287"/>
    </row>
    <row r="31">
      <c r="A31" s="287" t="s">
        <v>464</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row>
    <row r="32">
      <c r="A32" s="288" t="s">
        <v>465</v>
      </c>
      <c r="B32" s="297">
        <v>1472418.894</v>
      </c>
      <c r="C32" s="290" t="s">
        <v>413</v>
      </c>
      <c r="D32" s="287" t="s">
        <v>466</v>
      </c>
      <c r="E32" s="291" t="s">
        <v>457</v>
      </c>
      <c r="F32" s="294">
        <v>43028.0</v>
      </c>
      <c r="G32" s="287" t="s">
        <v>458</v>
      </c>
      <c r="H32" s="292" t="s">
        <v>459</v>
      </c>
      <c r="I32" s="287"/>
      <c r="J32" s="287"/>
      <c r="K32" s="287"/>
      <c r="L32" s="287"/>
      <c r="M32" s="287"/>
      <c r="N32" s="287"/>
      <c r="O32" s="287"/>
      <c r="P32" s="287"/>
      <c r="Q32" s="287"/>
      <c r="R32" s="287"/>
      <c r="S32" s="287"/>
      <c r="T32" s="287"/>
      <c r="U32" s="287"/>
      <c r="V32" s="287"/>
      <c r="W32" s="287"/>
      <c r="X32" s="287"/>
      <c r="Y32" s="287"/>
      <c r="Z32" s="287"/>
      <c r="AA32" s="287"/>
      <c r="AB32" s="287"/>
    </row>
    <row r="33">
      <c r="A33" s="288" t="s">
        <v>467</v>
      </c>
      <c r="B33" s="297">
        <v>2341573.107</v>
      </c>
      <c r="C33" s="290" t="s">
        <v>413</v>
      </c>
      <c r="D33" s="287" t="s">
        <v>466</v>
      </c>
      <c r="E33" s="291" t="s">
        <v>457</v>
      </c>
      <c r="F33" s="294">
        <v>68427.0</v>
      </c>
      <c r="G33" s="287" t="s">
        <v>458</v>
      </c>
      <c r="H33" s="292" t="s">
        <v>459</v>
      </c>
      <c r="I33" s="287"/>
      <c r="J33" s="287"/>
      <c r="K33" s="287"/>
      <c r="L33" s="287"/>
      <c r="M33" s="287"/>
      <c r="N33" s="287"/>
      <c r="O33" s="287"/>
      <c r="P33" s="287"/>
      <c r="Q33" s="287"/>
      <c r="R33" s="287"/>
      <c r="S33" s="287"/>
      <c r="T33" s="287"/>
      <c r="U33" s="287"/>
      <c r="V33" s="287"/>
      <c r="W33" s="287"/>
      <c r="X33" s="287"/>
      <c r="Y33" s="287"/>
      <c r="Z33" s="287"/>
      <c r="AA33" s="287"/>
      <c r="AB33" s="287"/>
    </row>
    <row r="34">
      <c r="A34" s="288" t="s">
        <v>468</v>
      </c>
      <c r="B34" s="297">
        <v>7380128.418</v>
      </c>
      <c r="C34" s="290" t="s">
        <v>413</v>
      </c>
      <c r="D34" s="287" t="s">
        <v>466</v>
      </c>
      <c r="E34" s="291" t="s">
        <v>457</v>
      </c>
      <c r="F34" s="294">
        <v>215667.0</v>
      </c>
      <c r="G34" s="287" t="s">
        <v>458</v>
      </c>
      <c r="H34" s="292" t="s">
        <v>459</v>
      </c>
      <c r="I34" s="287"/>
      <c r="J34" s="287"/>
      <c r="K34" s="287"/>
      <c r="L34" s="287"/>
      <c r="M34" s="287"/>
      <c r="N34" s="287"/>
      <c r="O34" s="287"/>
      <c r="P34" s="287"/>
      <c r="Q34" s="287"/>
      <c r="R34" s="287"/>
      <c r="S34" s="287"/>
      <c r="T34" s="287"/>
      <c r="U34" s="287"/>
      <c r="V34" s="287"/>
      <c r="W34" s="287"/>
      <c r="X34" s="287"/>
      <c r="Y34" s="287"/>
      <c r="Z34" s="287"/>
      <c r="AA34" s="287"/>
      <c r="AB34" s="287"/>
    </row>
    <row r="35">
      <c r="A35" s="288" t="s">
        <v>469</v>
      </c>
      <c r="B35" s="297">
        <v>540265.6293</v>
      </c>
      <c r="C35" s="290" t="s">
        <v>413</v>
      </c>
      <c r="D35" s="287" t="s">
        <v>470</v>
      </c>
      <c r="E35" s="291" t="s">
        <v>457</v>
      </c>
      <c r="F35" s="294">
        <v>15788.0</v>
      </c>
      <c r="G35" s="287" t="s">
        <v>458</v>
      </c>
      <c r="H35" s="292" t="s">
        <v>459</v>
      </c>
      <c r="I35" s="287"/>
      <c r="J35" s="287"/>
      <c r="K35" s="287"/>
      <c r="L35" s="287"/>
      <c r="M35" s="287"/>
      <c r="N35" s="287"/>
      <c r="O35" s="287"/>
      <c r="P35" s="287"/>
      <c r="Q35" s="287"/>
      <c r="R35" s="287"/>
      <c r="S35" s="287"/>
      <c r="T35" s="287"/>
      <c r="U35" s="287"/>
      <c r="V35" s="287"/>
      <c r="W35" s="287"/>
      <c r="X35" s="287"/>
      <c r="Y35" s="287"/>
      <c r="Z35" s="287"/>
      <c r="AA35" s="287"/>
      <c r="AB35" s="287"/>
    </row>
    <row r="36">
      <c r="A36" s="288" t="s">
        <v>471</v>
      </c>
      <c r="B36" s="297">
        <v>482912.8807</v>
      </c>
      <c r="C36" s="290" t="s">
        <v>413</v>
      </c>
      <c r="D36" s="287" t="s">
        <v>472</v>
      </c>
      <c r="E36" s="291" t="s">
        <v>457</v>
      </c>
      <c r="F36" s="294">
        <v>14112.0</v>
      </c>
      <c r="G36" s="287" t="s">
        <v>458</v>
      </c>
      <c r="H36" s="292" t="s">
        <v>459</v>
      </c>
      <c r="I36" s="287"/>
      <c r="J36" s="287"/>
      <c r="K36" s="287"/>
      <c r="L36" s="287"/>
      <c r="M36" s="287"/>
      <c r="N36" s="287"/>
      <c r="O36" s="287"/>
      <c r="P36" s="287"/>
      <c r="Q36" s="287"/>
      <c r="R36" s="287"/>
      <c r="S36" s="287"/>
      <c r="T36" s="287"/>
      <c r="U36" s="287"/>
      <c r="V36" s="287"/>
      <c r="W36" s="287"/>
      <c r="X36" s="287"/>
      <c r="Y36" s="287"/>
      <c r="Z36" s="287"/>
      <c r="AA36" s="287"/>
      <c r="AB36" s="287"/>
    </row>
    <row r="37">
      <c r="A37" s="288" t="s">
        <v>473</v>
      </c>
      <c r="B37" s="297">
        <v>56394.58811</v>
      </c>
      <c r="C37" s="290" t="s">
        <v>413</v>
      </c>
      <c r="D37" s="287" t="s">
        <v>474</v>
      </c>
      <c r="E37" s="291" t="s">
        <v>457</v>
      </c>
      <c r="F37" s="294">
        <v>1648.0</v>
      </c>
      <c r="G37" s="287" t="s">
        <v>458</v>
      </c>
      <c r="H37" s="287"/>
      <c r="I37" s="287"/>
      <c r="J37" s="287"/>
      <c r="K37" s="287"/>
      <c r="L37" s="287"/>
      <c r="M37" s="287"/>
      <c r="N37" s="287"/>
      <c r="O37" s="287"/>
      <c r="P37" s="287"/>
      <c r="Q37" s="287"/>
      <c r="R37" s="287"/>
      <c r="S37" s="287"/>
      <c r="T37" s="287"/>
      <c r="U37" s="287"/>
      <c r="V37" s="287"/>
      <c r="W37" s="287"/>
      <c r="X37" s="287"/>
      <c r="Y37" s="287"/>
      <c r="Z37" s="287"/>
      <c r="AA37" s="287"/>
      <c r="AB37" s="287"/>
    </row>
    <row r="38">
      <c r="A38" s="287"/>
      <c r="B38" s="296"/>
      <c r="C38" s="290"/>
      <c r="D38" s="290"/>
      <c r="E38" s="291"/>
      <c r="F38" s="287"/>
      <c r="G38" s="287"/>
      <c r="H38" s="287"/>
      <c r="I38" s="287"/>
      <c r="J38" s="287"/>
      <c r="K38" s="287"/>
      <c r="L38" s="287"/>
      <c r="M38" s="287"/>
      <c r="N38" s="287"/>
      <c r="O38" s="287"/>
      <c r="P38" s="287"/>
      <c r="Q38" s="287"/>
      <c r="R38" s="287"/>
      <c r="S38" s="287"/>
      <c r="T38" s="287"/>
      <c r="U38" s="287"/>
      <c r="V38" s="287"/>
      <c r="W38" s="287"/>
      <c r="X38" s="287"/>
      <c r="Y38" s="287"/>
      <c r="Z38" s="287"/>
      <c r="AA38" s="287"/>
      <c r="AB38" s="287"/>
    </row>
    <row r="39">
      <c r="A39" s="288" t="s">
        <v>475</v>
      </c>
      <c r="B39" s="296">
        <v>978.0</v>
      </c>
      <c r="C39" s="290" t="s">
        <v>413</v>
      </c>
      <c r="D39" s="290" t="s">
        <v>476</v>
      </c>
      <c r="E39" s="291" t="s">
        <v>477</v>
      </c>
      <c r="F39" s="287"/>
      <c r="G39" s="287"/>
      <c r="H39" s="239" t="s">
        <v>478</v>
      </c>
      <c r="I39" s="287"/>
      <c r="J39" s="287"/>
      <c r="K39" s="287"/>
      <c r="L39" s="287"/>
      <c r="M39" s="287"/>
      <c r="N39" s="287"/>
      <c r="O39" s="287"/>
      <c r="P39" s="287"/>
      <c r="Q39" s="287"/>
      <c r="R39" s="287"/>
      <c r="S39" s="287"/>
      <c r="T39" s="287"/>
      <c r="U39" s="287"/>
      <c r="V39" s="287"/>
      <c r="W39" s="287"/>
      <c r="X39" s="287"/>
      <c r="Y39" s="287"/>
      <c r="Z39" s="287"/>
      <c r="AA39" s="287"/>
      <c r="AB39" s="287"/>
    </row>
    <row r="40">
      <c r="A40" s="287"/>
      <c r="B40" s="29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row>
    <row r="41">
      <c r="A41" s="286"/>
      <c r="B41" s="306"/>
      <c r="C41" s="286"/>
      <c r="D41" s="286"/>
      <c r="E41" s="286"/>
      <c r="F41" s="286"/>
      <c r="G41" s="286"/>
      <c r="H41" s="286"/>
      <c r="I41" s="286"/>
      <c r="J41" s="286"/>
      <c r="K41" s="286"/>
      <c r="L41" s="286"/>
      <c r="M41" s="286"/>
      <c r="N41" s="287"/>
      <c r="O41" s="287"/>
      <c r="P41" s="287"/>
      <c r="Q41" s="287"/>
      <c r="R41" s="287"/>
      <c r="S41" s="287"/>
      <c r="T41" s="287"/>
      <c r="U41" s="287"/>
      <c r="V41" s="287"/>
      <c r="W41" s="287"/>
      <c r="X41" s="287"/>
      <c r="Y41" s="287"/>
      <c r="Z41" s="287"/>
      <c r="AA41" s="287"/>
      <c r="AB41" s="287"/>
    </row>
    <row r="42">
      <c r="A42" s="288" t="s">
        <v>479</v>
      </c>
      <c r="B42" s="296" t="s">
        <v>462</v>
      </c>
      <c r="C42" s="290"/>
      <c r="D42" s="287" t="s">
        <v>480</v>
      </c>
      <c r="E42" s="291" t="s">
        <v>481</v>
      </c>
      <c r="F42" s="287"/>
      <c r="G42" s="287"/>
      <c r="H42" s="292" t="s">
        <v>482</v>
      </c>
      <c r="I42" s="287"/>
      <c r="J42" s="287"/>
      <c r="K42" s="287"/>
      <c r="L42" s="287"/>
      <c r="M42" s="287"/>
      <c r="N42" s="287"/>
      <c r="O42" s="287"/>
      <c r="P42" s="287"/>
      <c r="Q42" s="287"/>
      <c r="R42" s="287"/>
      <c r="S42" s="287"/>
      <c r="T42" s="287"/>
      <c r="U42" s="287"/>
      <c r="V42" s="287"/>
      <c r="W42" s="287"/>
      <c r="X42" s="287"/>
      <c r="Y42" s="287"/>
      <c r="Z42" s="287"/>
      <c r="AA42" s="287"/>
      <c r="AB42" s="287"/>
    </row>
    <row r="43">
      <c r="A43" s="286"/>
      <c r="B43" s="286"/>
      <c r="C43" s="286"/>
      <c r="D43" s="286"/>
      <c r="E43" s="286"/>
      <c r="F43" s="286"/>
      <c r="G43" s="286"/>
      <c r="H43" s="286"/>
      <c r="I43" s="286"/>
      <c r="J43" s="286"/>
      <c r="K43" s="286"/>
      <c r="L43" s="286"/>
      <c r="M43" s="286"/>
      <c r="N43" s="287"/>
      <c r="O43" s="287"/>
      <c r="P43" s="287"/>
      <c r="Q43" s="287"/>
      <c r="R43" s="287"/>
      <c r="S43" s="287"/>
      <c r="T43" s="287"/>
      <c r="U43" s="287"/>
      <c r="V43" s="287"/>
      <c r="W43" s="287"/>
      <c r="X43" s="287"/>
      <c r="Y43" s="287"/>
      <c r="Z43" s="287"/>
      <c r="AA43" s="287"/>
      <c r="AB43" s="287"/>
    </row>
    <row r="44">
      <c r="A44" s="287" t="s">
        <v>483</v>
      </c>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row>
    <row r="45">
      <c r="A45" s="288" t="s">
        <v>484</v>
      </c>
      <c r="B45" s="296" t="s">
        <v>462</v>
      </c>
      <c r="C45" s="287"/>
      <c r="D45" s="290" t="s">
        <v>485</v>
      </c>
      <c r="E45" s="291" t="s">
        <v>421</v>
      </c>
      <c r="F45" s="287"/>
      <c r="G45" s="287"/>
      <c r="H45" s="292" t="s">
        <v>486</v>
      </c>
      <c r="I45" s="287"/>
      <c r="J45" s="287"/>
      <c r="K45" s="287"/>
      <c r="L45" s="287"/>
      <c r="M45" s="287"/>
      <c r="N45" s="287"/>
      <c r="O45" s="287"/>
      <c r="P45" s="287"/>
      <c r="Q45" s="287"/>
      <c r="R45" s="287"/>
      <c r="S45" s="287"/>
      <c r="T45" s="287"/>
      <c r="U45" s="287"/>
      <c r="V45" s="287"/>
      <c r="W45" s="287"/>
      <c r="X45" s="287"/>
      <c r="Y45" s="287"/>
      <c r="Z45" s="287"/>
      <c r="AA45" s="287"/>
      <c r="AB45" s="287"/>
    </row>
    <row r="46">
      <c r="A46" s="288" t="s">
        <v>487</v>
      </c>
      <c r="B46" s="296" t="s">
        <v>462</v>
      </c>
      <c r="C46" s="287"/>
      <c r="D46" s="290" t="s">
        <v>485</v>
      </c>
      <c r="E46" s="291" t="s">
        <v>421</v>
      </c>
      <c r="F46" s="287"/>
      <c r="G46" s="287"/>
      <c r="H46" s="292" t="s">
        <v>486</v>
      </c>
      <c r="I46" s="287"/>
      <c r="J46" s="287"/>
      <c r="K46" s="287"/>
      <c r="L46" s="287"/>
      <c r="M46" s="287"/>
      <c r="N46" s="287"/>
      <c r="O46" s="287"/>
      <c r="P46" s="287"/>
      <c r="Q46" s="287"/>
      <c r="R46" s="287"/>
      <c r="S46" s="287"/>
      <c r="T46" s="287"/>
      <c r="U46" s="287"/>
      <c r="V46" s="287"/>
      <c r="W46" s="287"/>
      <c r="X46" s="287"/>
      <c r="Y46" s="287"/>
      <c r="Z46" s="287"/>
      <c r="AA46" s="287"/>
      <c r="AB46" s="287"/>
    </row>
    <row r="47">
      <c r="A47" s="288" t="s">
        <v>488</v>
      </c>
      <c r="B47" s="296" t="s">
        <v>462</v>
      </c>
      <c r="C47" s="287"/>
      <c r="D47" s="290" t="s">
        <v>489</v>
      </c>
      <c r="E47" s="291" t="s">
        <v>421</v>
      </c>
      <c r="F47" s="287"/>
      <c r="G47" s="287"/>
      <c r="H47" s="292" t="s">
        <v>486</v>
      </c>
      <c r="I47" s="287"/>
      <c r="J47" s="287"/>
      <c r="K47" s="287"/>
      <c r="L47" s="287"/>
      <c r="M47" s="287"/>
      <c r="N47" s="287"/>
      <c r="O47" s="287"/>
      <c r="P47" s="287"/>
      <c r="Q47" s="287"/>
      <c r="R47" s="287"/>
      <c r="S47" s="287"/>
      <c r="T47" s="287"/>
      <c r="U47" s="287"/>
      <c r="V47" s="287"/>
      <c r="W47" s="287"/>
      <c r="X47" s="287"/>
      <c r="Y47" s="287"/>
      <c r="Z47" s="287"/>
      <c r="AA47" s="287"/>
      <c r="AB47" s="287"/>
    </row>
    <row r="48">
      <c r="A48" s="288" t="s">
        <v>490</v>
      </c>
      <c r="B48" s="296" t="s">
        <v>462</v>
      </c>
      <c r="C48" s="287"/>
      <c r="D48" s="290" t="s">
        <v>491</v>
      </c>
      <c r="E48" s="291" t="s">
        <v>421</v>
      </c>
      <c r="F48" s="287"/>
      <c r="G48" s="287"/>
      <c r="H48" s="292" t="s">
        <v>486</v>
      </c>
      <c r="I48" s="287"/>
      <c r="J48" s="287"/>
      <c r="K48" s="287"/>
      <c r="L48" s="287"/>
      <c r="M48" s="287"/>
      <c r="N48" s="287"/>
      <c r="O48" s="287"/>
      <c r="P48" s="287"/>
      <c r="Q48" s="287"/>
      <c r="R48" s="287"/>
      <c r="S48" s="287"/>
      <c r="T48" s="287"/>
      <c r="U48" s="287"/>
      <c r="V48" s="287"/>
      <c r="W48" s="287"/>
      <c r="X48" s="287"/>
      <c r="Y48" s="287"/>
      <c r="Z48" s="287"/>
      <c r="AA48" s="287"/>
      <c r="AB48" s="287"/>
    </row>
    <row r="49">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row>
    <row r="50">
      <c r="A50" s="284"/>
      <c r="B50" s="306"/>
      <c r="C50" s="307"/>
      <c r="D50" s="286"/>
      <c r="E50" s="286"/>
      <c r="F50" s="286"/>
      <c r="G50" s="286"/>
      <c r="H50" s="286"/>
      <c r="I50" s="286"/>
      <c r="J50" s="286"/>
      <c r="K50" s="286"/>
      <c r="L50" s="286"/>
      <c r="M50" s="286"/>
      <c r="N50" s="287"/>
      <c r="O50" s="287"/>
      <c r="P50" s="287"/>
      <c r="Q50" s="287"/>
      <c r="R50" s="287"/>
      <c r="S50" s="287"/>
      <c r="T50" s="287"/>
      <c r="U50" s="287"/>
      <c r="V50" s="287"/>
      <c r="W50" s="287"/>
      <c r="X50" s="287"/>
      <c r="Y50" s="287"/>
      <c r="Z50" s="287"/>
      <c r="AA50" s="287"/>
      <c r="AB50" s="287"/>
    </row>
    <row r="51">
      <c r="A51" s="235" t="s">
        <v>492</v>
      </c>
      <c r="B51" s="235"/>
      <c r="C51" s="235"/>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row>
    <row r="52">
      <c r="A52" s="288" t="s">
        <v>493</v>
      </c>
      <c r="B52" s="296" t="s">
        <v>462</v>
      </c>
      <c r="C52" s="287"/>
      <c r="D52" s="290" t="s">
        <v>494</v>
      </c>
      <c r="E52" s="291" t="s">
        <v>421</v>
      </c>
      <c r="F52" s="287"/>
      <c r="G52" s="287"/>
      <c r="H52" s="239" t="s">
        <v>334</v>
      </c>
      <c r="I52" s="287"/>
      <c r="J52" s="287"/>
      <c r="K52" s="287"/>
      <c r="L52" s="287"/>
      <c r="M52" s="287"/>
      <c r="N52" s="287"/>
      <c r="O52" s="287"/>
      <c r="P52" s="287"/>
      <c r="Q52" s="287"/>
      <c r="R52" s="287"/>
      <c r="S52" s="287"/>
      <c r="T52" s="287"/>
      <c r="U52" s="287"/>
      <c r="V52" s="287"/>
      <c r="W52" s="287"/>
      <c r="X52" s="287"/>
      <c r="Y52" s="287"/>
      <c r="Z52" s="287"/>
      <c r="AA52" s="287"/>
      <c r="AB52" s="287"/>
    </row>
    <row r="53">
      <c r="A53" s="288"/>
      <c r="B53" s="296"/>
      <c r="C53" s="287"/>
      <c r="D53" s="290"/>
      <c r="E53" s="291"/>
      <c r="F53" s="287"/>
      <c r="G53" s="287"/>
      <c r="H53" s="287"/>
      <c r="I53" s="287"/>
      <c r="J53" s="287"/>
      <c r="K53" s="287"/>
      <c r="L53" s="287"/>
      <c r="M53" s="287"/>
      <c r="N53" s="287"/>
      <c r="O53" s="287"/>
      <c r="P53" s="287"/>
      <c r="Q53" s="287"/>
      <c r="R53" s="287"/>
      <c r="S53" s="287"/>
      <c r="T53" s="287"/>
      <c r="U53" s="287"/>
      <c r="V53" s="287"/>
      <c r="W53" s="287"/>
      <c r="X53" s="287"/>
      <c r="Y53" s="287"/>
      <c r="Z53" s="287"/>
      <c r="AA53" s="287"/>
      <c r="AB53" s="287"/>
    </row>
    <row r="54">
      <c r="A54" s="288" t="s">
        <v>495</v>
      </c>
      <c r="B54" s="296" t="s">
        <v>462</v>
      </c>
      <c r="C54" s="287"/>
      <c r="D54" s="290" t="s">
        <v>496</v>
      </c>
      <c r="E54" s="291" t="s">
        <v>497</v>
      </c>
      <c r="F54" s="287"/>
      <c r="G54" s="287"/>
      <c r="H54" s="292" t="s">
        <v>498</v>
      </c>
      <c r="I54" s="287"/>
      <c r="J54" s="287"/>
      <c r="K54" s="287"/>
      <c r="L54" s="287"/>
      <c r="M54" s="287"/>
      <c r="N54" s="287"/>
      <c r="O54" s="287"/>
      <c r="P54" s="287"/>
      <c r="Q54" s="287"/>
      <c r="R54" s="287"/>
      <c r="S54" s="287"/>
      <c r="T54" s="287"/>
      <c r="U54" s="287"/>
      <c r="V54" s="287"/>
      <c r="W54" s="287"/>
      <c r="X54" s="287"/>
      <c r="Y54" s="287"/>
      <c r="Z54" s="287"/>
      <c r="AA54" s="287"/>
      <c r="AB54" s="287"/>
    </row>
    <row r="55">
      <c r="A55" s="288" t="s">
        <v>499</v>
      </c>
      <c r="B55" s="296" t="s">
        <v>462</v>
      </c>
      <c r="C55" s="287"/>
      <c r="D55" s="290" t="s">
        <v>500</v>
      </c>
      <c r="E55" s="291" t="s">
        <v>497</v>
      </c>
      <c r="F55" s="287"/>
      <c r="G55" s="287"/>
      <c r="H55" s="292" t="s">
        <v>501</v>
      </c>
      <c r="I55" s="287"/>
      <c r="J55" s="287"/>
      <c r="K55" s="287"/>
      <c r="L55" s="287"/>
      <c r="M55" s="287"/>
      <c r="N55" s="287"/>
      <c r="O55" s="287"/>
      <c r="P55" s="287"/>
      <c r="Q55" s="287"/>
      <c r="R55" s="287"/>
      <c r="S55" s="287"/>
      <c r="T55" s="287"/>
      <c r="U55" s="287"/>
      <c r="V55" s="287"/>
      <c r="W55" s="287"/>
      <c r="X55" s="287"/>
      <c r="Y55" s="287"/>
      <c r="Z55" s="287"/>
      <c r="AA55" s="287"/>
      <c r="AB55" s="287"/>
    </row>
    <row r="56">
      <c r="A56" s="288" t="s">
        <v>502</v>
      </c>
      <c r="B56" s="296" t="s">
        <v>462</v>
      </c>
      <c r="C56" s="287"/>
      <c r="D56" s="290" t="s">
        <v>503</v>
      </c>
      <c r="E56" s="287"/>
      <c r="F56" s="287"/>
      <c r="G56" s="287"/>
      <c r="H56" s="239" t="s">
        <v>504</v>
      </c>
      <c r="I56" s="287"/>
      <c r="J56" s="287"/>
      <c r="K56" s="287"/>
      <c r="L56" s="287"/>
      <c r="M56" s="287"/>
      <c r="N56" s="287"/>
      <c r="O56" s="287"/>
      <c r="P56" s="287"/>
      <c r="Q56" s="287"/>
      <c r="R56" s="287"/>
      <c r="S56" s="287"/>
      <c r="T56" s="287"/>
      <c r="U56" s="287"/>
      <c r="V56" s="287"/>
      <c r="W56" s="287"/>
      <c r="X56" s="287"/>
      <c r="Y56" s="287"/>
      <c r="Z56" s="287"/>
      <c r="AA56" s="287"/>
      <c r="AB56" s="287"/>
    </row>
    <row r="57">
      <c r="A57" s="288" t="s">
        <v>505</v>
      </c>
      <c r="B57" s="308">
        <v>0.02</v>
      </c>
      <c r="C57" s="287"/>
      <c r="D57" s="290" t="s">
        <v>506</v>
      </c>
      <c r="E57" s="287"/>
      <c r="F57" s="287"/>
      <c r="G57" s="287"/>
      <c r="H57" s="239" t="s">
        <v>507</v>
      </c>
      <c r="I57" s="287"/>
      <c r="J57" s="287"/>
      <c r="K57" s="287"/>
      <c r="L57" s="287"/>
      <c r="M57" s="287"/>
      <c r="N57" s="287"/>
      <c r="O57" s="287"/>
      <c r="P57" s="287"/>
      <c r="Q57" s="287"/>
      <c r="R57" s="287"/>
      <c r="S57" s="287"/>
      <c r="T57" s="287"/>
      <c r="U57" s="287"/>
      <c r="V57" s="287"/>
      <c r="W57" s="287"/>
      <c r="X57" s="287"/>
      <c r="Y57" s="287"/>
      <c r="Z57" s="287"/>
      <c r="AA57" s="287"/>
      <c r="AB57" s="287"/>
    </row>
    <row r="58">
      <c r="A58" s="288" t="s">
        <v>508</v>
      </c>
      <c r="B58" s="296">
        <v>26.0</v>
      </c>
      <c r="C58" s="290" t="s">
        <v>333</v>
      </c>
      <c r="D58" s="287" t="s">
        <v>509</v>
      </c>
      <c r="E58" s="291"/>
      <c r="F58" s="287"/>
      <c r="G58" s="287"/>
      <c r="H58" s="287"/>
      <c r="I58" s="287"/>
      <c r="J58" s="287"/>
      <c r="K58" s="287"/>
      <c r="L58" s="287"/>
      <c r="M58" s="287"/>
      <c r="N58" s="287"/>
      <c r="O58" s="287"/>
      <c r="P58" s="287"/>
      <c r="Q58" s="287"/>
      <c r="R58" s="287"/>
      <c r="S58" s="287"/>
      <c r="T58" s="287"/>
      <c r="U58" s="287"/>
      <c r="V58" s="287"/>
      <c r="W58" s="287"/>
      <c r="X58" s="287"/>
      <c r="Y58" s="287"/>
      <c r="Z58" s="287"/>
      <c r="AA58" s="287"/>
      <c r="AB58" s="287"/>
    </row>
    <row r="59">
      <c r="A59" s="288" t="s">
        <v>510</v>
      </c>
      <c r="B59" s="296" t="s">
        <v>462</v>
      </c>
      <c r="C59" s="287"/>
      <c r="D59" s="290" t="s">
        <v>511</v>
      </c>
      <c r="E59" s="287"/>
      <c r="F59" s="287"/>
      <c r="G59" s="287"/>
      <c r="H59" s="292" t="s">
        <v>498</v>
      </c>
      <c r="I59" s="287"/>
      <c r="J59" s="287"/>
      <c r="K59" s="287"/>
      <c r="L59" s="287"/>
      <c r="M59" s="287"/>
      <c r="N59" s="287"/>
      <c r="O59" s="287"/>
      <c r="P59" s="287"/>
      <c r="Q59" s="287"/>
      <c r="R59" s="287"/>
      <c r="S59" s="287"/>
      <c r="T59" s="287"/>
      <c r="U59" s="287"/>
      <c r="V59" s="287"/>
      <c r="W59" s="287"/>
      <c r="X59" s="287"/>
      <c r="Y59" s="287"/>
      <c r="Z59" s="287"/>
      <c r="AA59" s="287"/>
      <c r="AB59" s="287"/>
    </row>
    <row r="60">
      <c r="A60" s="288" t="s">
        <v>512</v>
      </c>
      <c r="B60" s="296" t="s">
        <v>462</v>
      </c>
      <c r="C60" s="287"/>
      <c r="D60" s="290" t="s">
        <v>513</v>
      </c>
      <c r="E60" s="291" t="s">
        <v>497</v>
      </c>
      <c r="F60" s="287"/>
      <c r="G60" s="287"/>
      <c r="H60" s="292" t="s">
        <v>501</v>
      </c>
      <c r="I60" s="235"/>
      <c r="J60" s="287"/>
      <c r="K60" s="287"/>
      <c r="L60" s="287"/>
      <c r="M60" s="287"/>
      <c r="N60" s="287"/>
      <c r="O60" s="287"/>
      <c r="P60" s="287"/>
      <c r="Q60" s="287"/>
      <c r="R60" s="287"/>
      <c r="S60" s="287"/>
      <c r="T60" s="287"/>
      <c r="U60" s="287"/>
      <c r="V60" s="287"/>
      <c r="W60" s="287"/>
      <c r="X60" s="287"/>
      <c r="Y60" s="287"/>
      <c r="Z60" s="287"/>
      <c r="AA60" s="287"/>
      <c r="AB60" s="287"/>
    </row>
    <row r="61">
      <c r="A61" s="288" t="s">
        <v>514</v>
      </c>
      <c r="B61" s="296" t="s">
        <v>462</v>
      </c>
      <c r="C61" s="287"/>
      <c r="D61" s="290" t="s">
        <v>496</v>
      </c>
      <c r="E61" s="291" t="s">
        <v>497</v>
      </c>
      <c r="F61" s="287"/>
      <c r="G61" s="287"/>
      <c r="H61" s="292" t="s">
        <v>498</v>
      </c>
      <c r="I61" s="287"/>
      <c r="J61" s="287"/>
      <c r="K61" s="287"/>
      <c r="L61" s="287"/>
      <c r="M61" s="287"/>
      <c r="N61" s="287"/>
      <c r="O61" s="287"/>
      <c r="P61" s="287"/>
      <c r="Q61" s="287"/>
      <c r="R61" s="287"/>
      <c r="S61" s="287"/>
      <c r="T61" s="287"/>
      <c r="U61" s="287"/>
      <c r="V61" s="287"/>
      <c r="W61" s="287"/>
      <c r="X61" s="287"/>
      <c r="Y61" s="287"/>
      <c r="Z61" s="287"/>
      <c r="AA61" s="287"/>
      <c r="AB61" s="287"/>
    </row>
    <row r="62">
      <c r="A62" s="288" t="s">
        <v>515</v>
      </c>
      <c r="B62" s="296" t="s">
        <v>462</v>
      </c>
      <c r="C62" s="287"/>
      <c r="D62" s="290" t="s">
        <v>500</v>
      </c>
      <c r="E62" s="291" t="s">
        <v>497</v>
      </c>
      <c r="F62" s="287"/>
      <c r="G62" s="287"/>
      <c r="H62" s="292" t="s">
        <v>501</v>
      </c>
      <c r="I62" s="287"/>
      <c r="J62" s="287"/>
      <c r="K62" s="287"/>
      <c r="L62" s="287"/>
      <c r="M62" s="287"/>
      <c r="N62" s="287"/>
      <c r="O62" s="287"/>
      <c r="P62" s="287"/>
      <c r="Q62" s="287"/>
      <c r="R62" s="287"/>
      <c r="S62" s="287"/>
      <c r="T62" s="287"/>
      <c r="U62" s="287"/>
      <c r="V62" s="287"/>
      <c r="W62" s="287"/>
      <c r="X62" s="287"/>
      <c r="Y62" s="287"/>
      <c r="Z62" s="287"/>
      <c r="AA62" s="287"/>
      <c r="AB62" s="287"/>
    </row>
    <row r="63">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row>
    <row r="64">
      <c r="A64" s="288" t="s">
        <v>516</v>
      </c>
      <c r="B64" s="296" t="s">
        <v>462</v>
      </c>
      <c r="C64" s="287"/>
      <c r="D64" s="290" t="s">
        <v>500</v>
      </c>
      <c r="E64" s="291" t="s">
        <v>497</v>
      </c>
      <c r="F64" s="287"/>
      <c r="G64" s="287"/>
      <c r="H64" s="292" t="s">
        <v>501</v>
      </c>
      <c r="I64" s="287"/>
      <c r="J64" s="287"/>
      <c r="K64" s="287"/>
      <c r="L64" s="287"/>
      <c r="M64" s="287"/>
      <c r="N64" s="287"/>
      <c r="O64" s="287"/>
      <c r="P64" s="287"/>
      <c r="Q64" s="287"/>
      <c r="R64" s="287"/>
      <c r="S64" s="287"/>
      <c r="T64" s="287"/>
      <c r="U64" s="287"/>
      <c r="V64" s="287"/>
      <c r="W64" s="287"/>
      <c r="X64" s="287"/>
      <c r="Y64" s="287"/>
      <c r="Z64" s="287"/>
      <c r="AA64" s="287"/>
      <c r="AB64" s="287"/>
    </row>
    <row r="65">
      <c r="A65" s="286"/>
      <c r="B65" s="286"/>
      <c r="C65" s="286"/>
      <c r="D65" s="286"/>
      <c r="E65" s="286"/>
      <c r="F65" s="286"/>
      <c r="G65" s="286"/>
      <c r="H65" s="286"/>
      <c r="I65" s="286"/>
      <c r="J65" s="286"/>
      <c r="K65" s="286"/>
      <c r="L65" s="286"/>
      <c r="M65" s="286"/>
      <c r="N65" s="287"/>
      <c r="O65" s="287"/>
      <c r="P65" s="287"/>
      <c r="Q65" s="287"/>
      <c r="R65" s="287"/>
      <c r="S65" s="287"/>
      <c r="T65" s="287"/>
      <c r="U65" s="287"/>
      <c r="V65" s="287"/>
      <c r="W65" s="287"/>
      <c r="X65" s="287"/>
      <c r="Y65" s="287"/>
      <c r="Z65" s="287"/>
      <c r="AA65" s="287"/>
      <c r="AB65" s="287"/>
    </row>
    <row r="66">
      <c r="A66" s="295" t="s">
        <v>517</v>
      </c>
      <c r="B66" s="296" t="s">
        <v>518</v>
      </c>
      <c r="C66" s="287"/>
      <c r="D66" s="290" t="s">
        <v>519</v>
      </c>
      <c r="E66" s="291" t="s">
        <v>520</v>
      </c>
      <c r="F66" s="287"/>
      <c r="G66" s="287"/>
      <c r="H66" s="305" t="s">
        <v>521</v>
      </c>
      <c r="I66" s="287"/>
      <c r="J66" s="287"/>
      <c r="K66" s="287"/>
      <c r="L66" s="287"/>
      <c r="M66" s="287"/>
      <c r="N66" s="287"/>
      <c r="O66" s="287"/>
      <c r="P66" s="287"/>
      <c r="Q66" s="287"/>
      <c r="R66" s="287"/>
      <c r="S66" s="287"/>
      <c r="T66" s="287"/>
      <c r="U66" s="287"/>
      <c r="V66" s="287"/>
      <c r="W66" s="287"/>
      <c r="X66" s="287"/>
      <c r="Y66" s="287"/>
      <c r="Z66" s="287"/>
      <c r="AA66" s="287"/>
      <c r="AB66" s="287"/>
    </row>
    <row r="67">
      <c r="A67" s="309"/>
    </row>
    <row r="68">
      <c r="A68" s="309"/>
    </row>
    <row r="69">
      <c r="A69" s="309"/>
    </row>
    <row r="70">
      <c r="A70" s="309"/>
    </row>
    <row r="71">
      <c r="A71" s="309"/>
    </row>
    <row r="72">
      <c r="A72" s="309"/>
    </row>
    <row r="73">
      <c r="A73" s="309"/>
    </row>
    <row r="74">
      <c r="A74" s="309"/>
    </row>
    <row r="75">
      <c r="A75" s="309"/>
    </row>
    <row r="76">
      <c r="A76" s="309"/>
    </row>
    <row r="77">
      <c r="A77" s="309"/>
    </row>
    <row r="78">
      <c r="A78" s="309"/>
    </row>
    <row r="79">
      <c r="A79" s="309"/>
    </row>
    <row r="80">
      <c r="A80" s="309"/>
    </row>
    <row r="81">
      <c r="A81" s="309"/>
    </row>
    <row r="82">
      <c r="A82" s="309"/>
    </row>
    <row r="83">
      <c r="A83" s="309"/>
    </row>
    <row r="84">
      <c r="A84" s="309"/>
    </row>
    <row r="85">
      <c r="A85" s="309"/>
    </row>
    <row r="86">
      <c r="A86" s="309"/>
    </row>
    <row r="87">
      <c r="A87" s="309"/>
    </row>
    <row r="88">
      <c r="A88" s="309"/>
    </row>
    <row r="89">
      <c r="A89" s="309"/>
    </row>
    <row r="90">
      <c r="A90" s="309"/>
    </row>
    <row r="91">
      <c r="A91" s="309"/>
    </row>
    <row r="92">
      <c r="A92" s="309"/>
    </row>
    <row r="93">
      <c r="A93" s="309"/>
    </row>
    <row r="94">
      <c r="A94" s="309"/>
    </row>
    <row r="95">
      <c r="A95" s="309"/>
    </row>
    <row r="96">
      <c r="A96" s="309"/>
    </row>
    <row r="97">
      <c r="A97" s="309"/>
    </row>
    <row r="98">
      <c r="A98" s="309"/>
    </row>
    <row r="99">
      <c r="A99" s="309"/>
    </row>
    <row r="100">
      <c r="A100" s="309"/>
    </row>
    <row r="101">
      <c r="A101" s="309"/>
    </row>
    <row r="102">
      <c r="A102" s="309"/>
    </row>
    <row r="103">
      <c r="A103" s="309"/>
    </row>
    <row r="104">
      <c r="A104" s="309"/>
    </row>
    <row r="105">
      <c r="A105" s="309"/>
    </row>
    <row r="106">
      <c r="A106" s="309"/>
    </row>
    <row r="107">
      <c r="A107" s="309"/>
    </row>
    <row r="108">
      <c r="A108" s="309"/>
    </row>
    <row r="109">
      <c r="A109" s="309"/>
    </row>
    <row r="110">
      <c r="A110" s="309"/>
    </row>
    <row r="111">
      <c r="A111" s="309"/>
    </row>
    <row r="112">
      <c r="A112" s="309"/>
    </row>
    <row r="113">
      <c r="A113" s="309"/>
    </row>
    <row r="114">
      <c r="A114" s="309"/>
    </row>
    <row r="115">
      <c r="A115" s="309"/>
    </row>
    <row r="116">
      <c r="A116" s="309"/>
    </row>
    <row r="117">
      <c r="A117" s="309"/>
    </row>
    <row r="118">
      <c r="A118" s="309"/>
    </row>
    <row r="119">
      <c r="A119" s="309"/>
    </row>
    <row r="120">
      <c r="A120" s="309"/>
    </row>
    <row r="121">
      <c r="A121" s="309"/>
    </row>
    <row r="122">
      <c r="A122" s="309"/>
    </row>
    <row r="123">
      <c r="A123" s="309"/>
    </row>
    <row r="124">
      <c r="A124" s="309"/>
    </row>
    <row r="125">
      <c r="A125" s="309"/>
    </row>
    <row r="126">
      <c r="A126" s="309"/>
    </row>
    <row r="127">
      <c r="A127" s="309"/>
    </row>
    <row r="128">
      <c r="A128" s="309"/>
    </row>
    <row r="129">
      <c r="A129" s="309"/>
    </row>
    <row r="130">
      <c r="A130" s="309"/>
    </row>
    <row r="131">
      <c r="A131" s="309"/>
    </row>
    <row r="132">
      <c r="A132" s="309"/>
    </row>
    <row r="133">
      <c r="A133" s="309"/>
    </row>
    <row r="134">
      <c r="A134" s="309"/>
    </row>
    <row r="135">
      <c r="A135" s="309"/>
    </row>
    <row r="136">
      <c r="A136" s="309"/>
    </row>
    <row r="137">
      <c r="A137" s="309"/>
    </row>
    <row r="138">
      <c r="A138" s="309"/>
    </row>
    <row r="139">
      <c r="A139" s="309"/>
    </row>
    <row r="140">
      <c r="A140" s="309"/>
    </row>
    <row r="141">
      <c r="A141" s="309"/>
    </row>
    <row r="142">
      <c r="A142" s="309"/>
    </row>
    <row r="143">
      <c r="A143" s="309"/>
    </row>
    <row r="144">
      <c r="A144" s="309"/>
    </row>
    <row r="145">
      <c r="A145" s="309"/>
    </row>
    <row r="146">
      <c r="A146" s="309"/>
    </row>
    <row r="147">
      <c r="A147" s="309"/>
    </row>
    <row r="148">
      <c r="A148" s="309"/>
    </row>
    <row r="149">
      <c r="A149" s="309"/>
    </row>
    <row r="150">
      <c r="A150" s="309"/>
    </row>
    <row r="151">
      <c r="A151" s="309"/>
    </row>
    <row r="152">
      <c r="A152" s="309"/>
    </row>
    <row r="153">
      <c r="A153" s="309"/>
    </row>
    <row r="154">
      <c r="A154" s="309"/>
    </row>
    <row r="155">
      <c r="A155" s="309"/>
    </row>
    <row r="156">
      <c r="A156" s="309"/>
    </row>
    <row r="157">
      <c r="A157" s="309"/>
    </row>
    <row r="158">
      <c r="A158" s="309"/>
    </row>
    <row r="159">
      <c r="A159" s="309"/>
    </row>
    <row r="160">
      <c r="A160" s="309"/>
    </row>
    <row r="161">
      <c r="A161" s="309"/>
    </row>
    <row r="162">
      <c r="A162" s="309"/>
    </row>
    <row r="163">
      <c r="A163" s="309"/>
    </row>
    <row r="164">
      <c r="A164" s="309"/>
    </row>
    <row r="165">
      <c r="A165" s="309"/>
    </row>
    <row r="166">
      <c r="A166" s="309"/>
    </row>
    <row r="167">
      <c r="A167" s="309"/>
    </row>
    <row r="168">
      <c r="A168" s="309"/>
    </row>
    <row r="169">
      <c r="A169" s="309"/>
    </row>
    <row r="170">
      <c r="A170" s="309"/>
    </row>
    <row r="171">
      <c r="A171" s="309"/>
    </row>
    <row r="172">
      <c r="A172" s="309"/>
    </row>
    <row r="173">
      <c r="A173" s="309"/>
    </row>
    <row r="174">
      <c r="A174" s="309"/>
    </row>
    <row r="175">
      <c r="A175" s="309"/>
    </row>
    <row r="176">
      <c r="A176" s="309"/>
    </row>
    <row r="177">
      <c r="A177" s="309"/>
    </row>
    <row r="178">
      <c r="A178" s="309"/>
    </row>
    <row r="179">
      <c r="A179" s="309"/>
    </row>
    <row r="180">
      <c r="A180" s="309"/>
    </row>
    <row r="181">
      <c r="A181" s="309"/>
    </row>
    <row r="182">
      <c r="A182" s="309"/>
    </row>
    <row r="183">
      <c r="A183" s="309"/>
    </row>
    <row r="184">
      <c r="A184" s="309"/>
    </row>
    <row r="185">
      <c r="A185" s="309"/>
    </row>
    <row r="186">
      <c r="A186" s="309"/>
    </row>
    <row r="187">
      <c r="A187" s="309"/>
    </row>
    <row r="188">
      <c r="A188" s="309"/>
    </row>
    <row r="189">
      <c r="A189" s="309"/>
    </row>
    <row r="190">
      <c r="A190" s="309"/>
    </row>
    <row r="191">
      <c r="A191" s="309"/>
    </row>
    <row r="192">
      <c r="A192" s="309"/>
    </row>
    <row r="193">
      <c r="A193" s="309"/>
    </row>
    <row r="194">
      <c r="A194" s="309"/>
    </row>
    <row r="195">
      <c r="A195" s="309"/>
    </row>
    <row r="196">
      <c r="A196" s="309"/>
    </row>
    <row r="197">
      <c r="A197" s="309"/>
    </row>
    <row r="198">
      <c r="A198" s="309"/>
    </row>
    <row r="199">
      <c r="A199" s="309"/>
    </row>
    <row r="200">
      <c r="A200" s="309"/>
    </row>
    <row r="201">
      <c r="A201" s="309"/>
    </row>
    <row r="202">
      <c r="A202" s="309"/>
    </row>
    <row r="203">
      <c r="A203" s="309"/>
    </row>
    <row r="204">
      <c r="A204" s="309"/>
    </row>
    <row r="205">
      <c r="A205" s="309"/>
    </row>
    <row r="206">
      <c r="A206" s="309"/>
    </row>
    <row r="207">
      <c r="A207" s="309"/>
    </row>
    <row r="208">
      <c r="A208" s="309"/>
    </row>
    <row r="209">
      <c r="A209" s="309"/>
    </row>
    <row r="210">
      <c r="A210" s="309"/>
    </row>
    <row r="211">
      <c r="A211" s="309"/>
    </row>
    <row r="212">
      <c r="A212" s="309"/>
    </row>
    <row r="213">
      <c r="A213" s="309"/>
    </row>
    <row r="214">
      <c r="A214" s="309"/>
    </row>
    <row r="215">
      <c r="A215" s="309"/>
    </row>
    <row r="216">
      <c r="A216" s="309"/>
    </row>
    <row r="217">
      <c r="A217" s="309"/>
    </row>
    <row r="218">
      <c r="A218" s="309"/>
    </row>
    <row r="219">
      <c r="A219" s="309"/>
    </row>
    <row r="220">
      <c r="A220" s="309"/>
    </row>
    <row r="221">
      <c r="A221" s="309"/>
    </row>
    <row r="222">
      <c r="A222" s="309"/>
    </row>
    <row r="223">
      <c r="A223" s="309"/>
    </row>
    <row r="224">
      <c r="A224" s="309"/>
    </row>
    <row r="225">
      <c r="A225" s="309"/>
    </row>
    <row r="226">
      <c r="A226" s="309"/>
    </row>
    <row r="227">
      <c r="A227" s="309"/>
    </row>
    <row r="228">
      <c r="A228" s="309"/>
    </row>
    <row r="229">
      <c r="A229" s="309"/>
    </row>
    <row r="230">
      <c r="A230" s="309"/>
    </row>
    <row r="231">
      <c r="A231" s="309"/>
    </row>
    <row r="232">
      <c r="A232" s="309"/>
    </row>
    <row r="233">
      <c r="A233" s="309"/>
    </row>
    <row r="234">
      <c r="A234" s="309"/>
    </row>
    <row r="235">
      <c r="A235" s="309"/>
    </row>
    <row r="236">
      <c r="A236" s="309"/>
    </row>
    <row r="237">
      <c r="A237" s="309"/>
    </row>
    <row r="238">
      <c r="A238" s="309"/>
    </row>
    <row r="239">
      <c r="A239" s="309"/>
    </row>
    <row r="240">
      <c r="A240" s="309"/>
    </row>
    <row r="241">
      <c r="A241" s="309"/>
    </row>
    <row r="242">
      <c r="A242" s="309"/>
    </row>
    <row r="243">
      <c r="A243" s="309"/>
    </row>
    <row r="244">
      <c r="A244" s="309"/>
    </row>
    <row r="245">
      <c r="A245" s="309"/>
    </row>
    <row r="246">
      <c r="A246" s="309"/>
    </row>
    <row r="247">
      <c r="A247" s="309"/>
    </row>
    <row r="248">
      <c r="A248" s="309"/>
    </row>
    <row r="249">
      <c r="A249" s="309"/>
    </row>
    <row r="250">
      <c r="A250" s="309"/>
    </row>
    <row r="251">
      <c r="A251" s="309"/>
    </row>
    <row r="252">
      <c r="A252" s="309"/>
    </row>
    <row r="253">
      <c r="A253" s="309"/>
    </row>
    <row r="254">
      <c r="A254" s="309"/>
    </row>
    <row r="255">
      <c r="A255" s="309"/>
    </row>
    <row r="256">
      <c r="A256" s="309"/>
    </row>
    <row r="257">
      <c r="A257" s="309"/>
    </row>
    <row r="258">
      <c r="A258" s="309"/>
    </row>
    <row r="259">
      <c r="A259" s="309"/>
    </row>
    <row r="260">
      <c r="A260" s="309"/>
    </row>
    <row r="261">
      <c r="A261" s="309"/>
    </row>
    <row r="262">
      <c r="A262" s="309"/>
    </row>
    <row r="263">
      <c r="A263" s="309"/>
    </row>
    <row r="264">
      <c r="A264" s="309"/>
    </row>
    <row r="265">
      <c r="A265" s="309"/>
    </row>
    <row r="266">
      <c r="A266" s="309"/>
    </row>
    <row r="267">
      <c r="A267" s="309"/>
    </row>
    <row r="268">
      <c r="A268" s="309"/>
    </row>
    <row r="269">
      <c r="A269" s="309"/>
    </row>
    <row r="270">
      <c r="A270" s="309"/>
    </row>
    <row r="271">
      <c r="A271" s="309"/>
    </row>
    <row r="272">
      <c r="A272" s="309"/>
    </row>
    <row r="273">
      <c r="A273" s="309"/>
    </row>
    <row r="274">
      <c r="A274" s="309"/>
    </row>
    <row r="275">
      <c r="A275" s="309"/>
    </row>
    <row r="276">
      <c r="A276" s="309"/>
    </row>
    <row r="277">
      <c r="A277" s="309"/>
    </row>
    <row r="278">
      <c r="A278" s="309"/>
    </row>
    <row r="279">
      <c r="A279" s="309"/>
    </row>
    <row r="280">
      <c r="A280" s="309"/>
    </row>
    <row r="281">
      <c r="A281" s="309"/>
    </row>
    <row r="282">
      <c r="A282" s="309"/>
    </row>
    <row r="283">
      <c r="A283" s="309"/>
    </row>
    <row r="284">
      <c r="A284" s="309"/>
    </row>
    <row r="285">
      <c r="A285" s="309"/>
    </row>
    <row r="286">
      <c r="A286" s="309"/>
    </row>
    <row r="287">
      <c r="A287" s="309"/>
    </row>
    <row r="288">
      <c r="A288" s="309"/>
    </row>
    <row r="289">
      <c r="A289" s="309"/>
    </row>
    <row r="290">
      <c r="A290" s="309"/>
    </row>
    <row r="291">
      <c r="A291" s="309"/>
    </row>
    <row r="292">
      <c r="A292" s="309"/>
    </row>
    <row r="293">
      <c r="A293" s="309"/>
    </row>
    <row r="294">
      <c r="A294" s="309"/>
    </row>
    <row r="295">
      <c r="A295" s="309"/>
    </row>
    <row r="296">
      <c r="A296" s="309"/>
    </row>
    <row r="297">
      <c r="A297" s="309"/>
    </row>
    <row r="298">
      <c r="A298" s="309"/>
    </row>
    <row r="299">
      <c r="A299" s="309"/>
    </row>
    <row r="300">
      <c r="A300" s="309"/>
    </row>
    <row r="301">
      <c r="A301" s="309"/>
    </row>
    <row r="302">
      <c r="A302" s="309"/>
    </row>
    <row r="303">
      <c r="A303" s="309"/>
    </row>
    <row r="304">
      <c r="A304" s="309"/>
    </row>
    <row r="305">
      <c r="A305" s="309"/>
    </row>
    <row r="306">
      <c r="A306" s="309"/>
    </row>
    <row r="307">
      <c r="A307" s="309"/>
    </row>
    <row r="308">
      <c r="A308" s="309"/>
    </row>
    <row r="309">
      <c r="A309" s="309"/>
    </row>
    <row r="310">
      <c r="A310" s="309"/>
    </row>
    <row r="311">
      <c r="A311" s="309"/>
    </row>
    <row r="312">
      <c r="A312" s="309"/>
    </row>
    <row r="313">
      <c r="A313" s="309"/>
    </row>
    <row r="314">
      <c r="A314" s="309"/>
    </row>
    <row r="315">
      <c r="A315" s="309"/>
    </row>
    <row r="316">
      <c r="A316" s="309"/>
    </row>
    <row r="317">
      <c r="A317" s="309"/>
    </row>
    <row r="318">
      <c r="A318" s="309"/>
    </row>
    <row r="319">
      <c r="A319" s="309"/>
    </row>
    <row r="320">
      <c r="A320" s="309"/>
    </row>
    <row r="321">
      <c r="A321" s="309"/>
    </row>
    <row r="322">
      <c r="A322" s="309"/>
    </row>
    <row r="323">
      <c r="A323" s="309"/>
    </row>
    <row r="324">
      <c r="A324" s="309"/>
    </row>
    <row r="325">
      <c r="A325" s="309"/>
    </row>
    <row r="326">
      <c r="A326" s="309"/>
    </row>
    <row r="327">
      <c r="A327" s="309"/>
    </row>
    <row r="328">
      <c r="A328" s="309"/>
    </row>
    <row r="329">
      <c r="A329" s="309"/>
    </row>
    <row r="330">
      <c r="A330" s="309"/>
    </row>
    <row r="331">
      <c r="A331" s="309"/>
    </row>
    <row r="332">
      <c r="A332" s="309"/>
    </row>
    <row r="333">
      <c r="A333" s="309"/>
    </row>
    <row r="334">
      <c r="A334" s="309"/>
    </row>
    <row r="335">
      <c r="A335" s="309"/>
    </row>
    <row r="336">
      <c r="A336" s="309"/>
    </row>
    <row r="337">
      <c r="A337" s="309"/>
    </row>
    <row r="338">
      <c r="A338" s="309"/>
    </row>
    <row r="339">
      <c r="A339" s="309"/>
    </row>
    <row r="340">
      <c r="A340" s="309"/>
    </row>
    <row r="341">
      <c r="A341" s="309"/>
    </row>
    <row r="342">
      <c r="A342" s="309"/>
    </row>
    <row r="343">
      <c r="A343" s="309"/>
    </row>
    <row r="344">
      <c r="A344" s="309"/>
    </row>
    <row r="345">
      <c r="A345" s="309"/>
    </row>
    <row r="346">
      <c r="A346" s="309"/>
    </row>
    <row r="347">
      <c r="A347" s="309"/>
    </row>
    <row r="348">
      <c r="A348" s="309"/>
    </row>
    <row r="349">
      <c r="A349" s="309"/>
    </row>
    <row r="350">
      <c r="A350" s="309"/>
    </row>
    <row r="351">
      <c r="A351" s="309"/>
    </row>
    <row r="352">
      <c r="A352" s="309"/>
    </row>
    <row r="353">
      <c r="A353" s="309"/>
    </row>
    <row r="354">
      <c r="A354" s="309"/>
    </row>
    <row r="355">
      <c r="A355" s="309"/>
    </row>
    <row r="356">
      <c r="A356" s="309"/>
    </row>
    <row r="357">
      <c r="A357" s="309"/>
    </row>
    <row r="358">
      <c r="A358" s="309"/>
    </row>
    <row r="359">
      <c r="A359" s="309"/>
    </row>
    <row r="360">
      <c r="A360" s="309"/>
    </row>
    <row r="361">
      <c r="A361" s="309"/>
    </row>
    <row r="362">
      <c r="A362" s="309"/>
    </row>
    <row r="363">
      <c r="A363" s="309"/>
    </row>
    <row r="364">
      <c r="A364" s="309"/>
    </row>
    <row r="365">
      <c r="A365" s="309"/>
    </row>
    <row r="366">
      <c r="A366" s="309"/>
    </row>
    <row r="367">
      <c r="A367" s="309"/>
    </row>
    <row r="368">
      <c r="A368" s="309"/>
    </row>
    <row r="369">
      <c r="A369" s="309"/>
    </row>
    <row r="370">
      <c r="A370" s="309"/>
    </row>
    <row r="371">
      <c r="A371" s="309"/>
    </row>
    <row r="372">
      <c r="A372" s="309"/>
    </row>
    <row r="373">
      <c r="A373" s="309"/>
    </row>
    <row r="374">
      <c r="A374" s="309"/>
    </row>
    <row r="375">
      <c r="A375" s="309"/>
    </row>
    <row r="376">
      <c r="A376" s="309"/>
    </row>
    <row r="377">
      <c r="A377" s="309"/>
    </row>
    <row r="378">
      <c r="A378" s="309"/>
    </row>
    <row r="379">
      <c r="A379" s="309"/>
    </row>
    <row r="380">
      <c r="A380" s="309"/>
    </row>
    <row r="381">
      <c r="A381" s="309"/>
    </row>
    <row r="382">
      <c r="A382" s="309"/>
    </row>
    <row r="383">
      <c r="A383" s="309"/>
    </row>
    <row r="384">
      <c r="A384" s="309"/>
    </row>
    <row r="385">
      <c r="A385" s="309"/>
    </row>
    <row r="386">
      <c r="A386" s="309"/>
    </row>
    <row r="387">
      <c r="A387" s="309"/>
    </row>
    <row r="388">
      <c r="A388" s="309"/>
    </row>
    <row r="389">
      <c r="A389" s="309"/>
    </row>
    <row r="390">
      <c r="A390" s="309"/>
    </row>
    <row r="391">
      <c r="A391" s="309"/>
    </row>
    <row r="392">
      <c r="A392" s="309"/>
    </row>
    <row r="393">
      <c r="A393" s="309"/>
    </row>
    <row r="394">
      <c r="A394" s="309"/>
    </row>
    <row r="395">
      <c r="A395" s="309"/>
    </row>
    <row r="396">
      <c r="A396" s="309"/>
    </row>
    <row r="397">
      <c r="A397" s="309"/>
    </row>
    <row r="398">
      <c r="A398" s="309"/>
    </row>
    <row r="399">
      <c r="A399" s="309"/>
    </row>
    <row r="400">
      <c r="A400" s="309"/>
    </row>
    <row r="401">
      <c r="A401" s="309"/>
    </row>
    <row r="402">
      <c r="A402" s="309"/>
    </row>
    <row r="403">
      <c r="A403" s="309"/>
    </row>
    <row r="404">
      <c r="A404" s="309"/>
    </row>
    <row r="405">
      <c r="A405" s="309"/>
    </row>
    <row r="406">
      <c r="A406" s="309"/>
    </row>
    <row r="407">
      <c r="A407" s="309"/>
    </row>
    <row r="408">
      <c r="A408" s="309"/>
    </row>
    <row r="409">
      <c r="A409" s="309"/>
    </row>
    <row r="410">
      <c r="A410" s="309"/>
    </row>
    <row r="411">
      <c r="A411" s="309"/>
    </row>
    <row r="412">
      <c r="A412" s="309"/>
    </row>
    <row r="413">
      <c r="A413" s="309"/>
    </row>
    <row r="414">
      <c r="A414" s="309"/>
    </row>
    <row r="415">
      <c r="A415" s="309"/>
    </row>
    <row r="416">
      <c r="A416" s="309"/>
    </row>
    <row r="417">
      <c r="A417" s="309"/>
    </row>
    <row r="418">
      <c r="A418" s="309"/>
    </row>
    <row r="419">
      <c r="A419" s="309"/>
    </row>
    <row r="420">
      <c r="A420" s="309"/>
    </row>
    <row r="421">
      <c r="A421" s="309"/>
    </row>
    <row r="422">
      <c r="A422" s="309"/>
    </row>
    <row r="423">
      <c r="A423" s="309"/>
    </row>
    <row r="424">
      <c r="A424" s="309"/>
    </row>
    <row r="425">
      <c r="A425" s="309"/>
    </row>
    <row r="426">
      <c r="A426" s="309"/>
    </row>
    <row r="427">
      <c r="A427" s="309"/>
    </row>
    <row r="428">
      <c r="A428" s="309"/>
    </row>
    <row r="429">
      <c r="A429" s="309"/>
    </row>
    <row r="430">
      <c r="A430" s="309"/>
    </row>
    <row r="431">
      <c r="A431" s="309"/>
    </row>
    <row r="432">
      <c r="A432" s="309"/>
    </row>
    <row r="433">
      <c r="A433" s="309"/>
    </row>
    <row r="434">
      <c r="A434" s="309"/>
    </row>
    <row r="435">
      <c r="A435" s="309"/>
    </row>
    <row r="436">
      <c r="A436" s="309"/>
    </row>
    <row r="437">
      <c r="A437" s="309"/>
    </row>
    <row r="438">
      <c r="A438" s="309"/>
    </row>
    <row r="439">
      <c r="A439" s="309"/>
    </row>
    <row r="440">
      <c r="A440" s="309"/>
    </row>
    <row r="441">
      <c r="A441" s="309"/>
    </row>
    <row r="442">
      <c r="A442" s="309"/>
    </row>
    <row r="443">
      <c r="A443" s="309"/>
    </row>
    <row r="444">
      <c r="A444" s="309"/>
    </row>
    <row r="445">
      <c r="A445" s="309"/>
    </row>
    <row r="446">
      <c r="A446" s="309"/>
    </row>
    <row r="447">
      <c r="A447" s="309"/>
    </row>
    <row r="448">
      <c r="A448" s="309"/>
    </row>
    <row r="449">
      <c r="A449" s="309"/>
    </row>
    <row r="450">
      <c r="A450" s="309"/>
    </row>
    <row r="451">
      <c r="A451" s="309"/>
    </row>
    <row r="452">
      <c r="A452" s="309"/>
    </row>
    <row r="453">
      <c r="A453" s="309"/>
    </row>
    <row r="454">
      <c r="A454" s="309"/>
    </row>
    <row r="455">
      <c r="A455" s="309"/>
    </row>
    <row r="456">
      <c r="A456" s="309"/>
    </row>
    <row r="457">
      <c r="A457" s="309"/>
    </row>
    <row r="458">
      <c r="A458" s="309"/>
    </row>
    <row r="459">
      <c r="A459" s="309"/>
    </row>
    <row r="460">
      <c r="A460" s="309"/>
    </row>
    <row r="461">
      <c r="A461" s="309"/>
    </row>
    <row r="462">
      <c r="A462" s="309"/>
    </row>
    <row r="463">
      <c r="A463" s="309"/>
    </row>
    <row r="464">
      <c r="A464" s="309"/>
    </row>
    <row r="465">
      <c r="A465" s="309"/>
    </row>
    <row r="466">
      <c r="A466" s="309"/>
    </row>
    <row r="467">
      <c r="A467" s="309"/>
    </row>
    <row r="468">
      <c r="A468" s="309"/>
    </row>
    <row r="469">
      <c r="A469" s="309"/>
    </row>
    <row r="470">
      <c r="A470" s="309"/>
    </row>
    <row r="471">
      <c r="A471" s="309"/>
    </row>
    <row r="472">
      <c r="A472" s="309"/>
    </row>
    <row r="473">
      <c r="A473" s="309"/>
    </row>
    <row r="474">
      <c r="A474" s="309"/>
    </row>
    <row r="475">
      <c r="A475" s="309"/>
    </row>
    <row r="476">
      <c r="A476" s="309"/>
    </row>
    <row r="477">
      <c r="A477" s="309"/>
    </row>
    <row r="478">
      <c r="A478" s="309"/>
    </row>
    <row r="479">
      <c r="A479" s="309"/>
    </row>
    <row r="480">
      <c r="A480" s="309"/>
    </row>
    <row r="481">
      <c r="A481" s="309"/>
    </row>
    <row r="482">
      <c r="A482" s="309"/>
    </row>
    <row r="483">
      <c r="A483" s="309"/>
    </row>
    <row r="484">
      <c r="A484" s="309"/>
    </row>
    <row r="485">
      <c r="A485" s="309"/>
    </row>
    <row r="486">
      <c r="A486" s="309"/>
    </row>
    <row r="487">
      <c r="A487" s="309"/>
    </row>
    <row r="488">
      <c r="A488" s="309"/>
    </row>
    <row r="489">
      <c r="A489" s="309"/>
    </row>
    <row r="490">
      <c r="A490" s="309"/>
    </row>
    <row r="491">
      <c r="A491" s="309"/>
    </row>
    <row r="492">
      <c r="A492" s="309"/>
    </row>
    <row r="493">
      <c r="A493" s="309"/>
    </row>
    <row r="494">
      <c r="A494" s="309"/>
    </row>
    <row r="495">
      <c r="A495" s="309"/>
    </row>
    <row r="496">
      <c r="A496" s="309"/>
    </row>
    <row r="497">
      <c r="A497" s="309"/>
    </row>
    <row r="498">
      <c r="A498" s="309"/>
    </row>
    <row r="499">
      <c r="A499" s="309"/>
    </row>
    <row r="500">
      <c r="A500" s="309"/>
    </row>
    <row r="501">
      <c r="A501" s="309"/>
    </row>
    <row r="502">
      <c r="A502" s="309"/>
    </row>
    <row r="503">
      <c r="A503" s="309"/>
    </row>
    <row r="504">
      <c r="A504" s="309"/>
    </row>
    <row r="505">
      <c r="A505" s="309"/>
    </row>
    <row r="506">
      <c r="A506" s="309"/>
    </row>
    <row r="507">
      <c r="A507" s="309"/>
    </row>
    <row r="508">
      <c r="A508" s="309"/>
    </row>
    <row r="509">
      <c r="A509" s="309"/>
    </row>
    <row r="510">
      <c r="A510" s="309"/>
    </row>
    <row r="511">
      <c r="A511" s="309"/>
    </row>
    <row r="512">
      <c r="A512" s="309"/>
    </row>
    <row r="513">
      <c r="A513" s="309"/>
    </row>
    <row r="514">
      <c r="A514" s="309"/>
    </row>
    <row r="515">
      <c r="A515" s="309"/>
    </row>
    <row r="516">
      <c r="A516" s="309"/>
    </row>
    <row r="517">
      <c r="A517" s="309"/>
    </row>
    <row r="518">
      <c r="A518" s="309"/>
    </row>
    <row r="519">
      <c r="A519" s="309"/>
    </row>
    <row r="520">
      <c r="A520" s="309"/>
    </row>
    <row r="521">
      <c r="A521" s="309"/>
    </row>
    <row r="522">
      <c r="A522" s="309"/>
    </row>
    <row r="523">
      <c r="A523" s="309"/>
    </row>
    <row r="524">
      <c r="A524" s="309"/>
    </row>
    <row r="525">
      <c r="A525" s="309"/>
    </row>
    <row r="526">
      <c r="A526" s="309"/>
    </row>
    <row r="527">
      <c r="A527" s="309"/>
    </row>
    <row r="528">
      <c r="A528" s="309"/>
    </row>
    <row r="529">
      <c r="A529" s="309"/>
    </row>
    <row r="530">
      <c r="A530" s="309"/>
    </row>
    <row r="531">
      <c r="A531" s="309"/>
    </row>
    <row r="532">
      <c r="A532" s="309"/>
    </row>
    <row r="533">
      <c r="A533" s="309"/>
    </row>
    <row r="534">
      <c r="A534" s="309"/>
    </row>
    <row r="535">
      <c r="A535" s="309"/>
    </row>
    <row r="536">
      <c r="A536" s="309"/>
    </row>
    <row r="537">
      <c r="A537" s="309"/>
    </row>
    <row r="538">
      <c r="A538" s="309"/>
    </row>
    <row r="539">
      <c r="A539" s="309"/>
    </row>
    <row r="540">
      <c r="A540" s="309"/>
    </row>
    <row r="541">
      <c r="A541" s="309"/>
    </row>
    <row r="542">
      <c r="A542" s="309"/>
    </row>
    <row r="543">
      <c r="A543" s="309"/>
    </row>
    <row r="544">
      <c r="A544" s="309"/>
    </row>
    <row r="545">
      <c r="A545" s="309"/>
    </row>
    <row r="546">
      <c r="A546" s="309"/>
    </row>
    <row r="547">
      <c r="A547" s="309"/>
    </row>
    <row r="548">
      <c r="A548" s="309"/>
    </row>
    <row r="549">
      <c r="A549" s="309"/>
    </row>
    <row r="550">
      <c r="A550" s="309"/>
    </row>
    <row r="551">
      <c r="A551" s="309"/>
    </row>
    <row r="552">
      <c r="A552" s="309"/>
    </row>
    <row r="553">
      <c r="A553" s="309"/>
    </row>
    <row r="554">
      <c r="A554" s="309"/>
    </row>
    <row r="555">
      <c r="A555" s="309"/>
    </row>
    <row r="556">
      <c r="A556" s="309"/>
    </row>
    <row r="557">
      <c r="A557" s="309"/>
    </row>
    <row r="558">
      <c r="A558" s="309"/>
    </row>
    <row r="559">
      <c r="A559" s="309"/>
    </row>
    <row r="560">
      <c r="A560" s="309"/>
    </row>
    <row r="561">
      <c r="A561" s="309"/>
    </row>
    <row r="562">
      <c r="A562" s="309"/>
    </row>
    <row r="563">
      <c r="A563" s="309"/>
    </row>
    <row r="564">
      <c r="A564" s="309"/>
    </row>
    <row r="565">
      <c r="A565" s="309"/>
    </row>
    <row r="566">
      <c r="A566" s="309"/>
    </row>
    <row r="567">
      <c r="A567" s="309"/>
    </row>
    <row r="568">
      <c r="A568" s="309"/>
    </row>
    <row r="569">
      <c r="A569" s="309"/>
    </row>
    <row r="570">
      <c r="A570" s="309"/>
    </row>
    <row r="571">
      <c r="A571" s="309"/>
    </row>
    <row r="572">
      <c r="A572" s="309"/>
    </row>
    <row r="573">
      <c r="A573" s="309"/>
    </row>
    <row r="574">
      <c r="A574" s="309"/>
    </row>
    <row r="575">
      <c r="A575" s="309"/>
    </row>
    <row r="576">
      <c r="A576" s="309"/>
    </row>
    <row r="577">
      <c r="A577" s="309"/>
    </row>
    <row r="578">
      <c r="A578" s="309"/>
    </row>
    <row r="579">
      <c r="A579" s="309"/>
    </row>
    <row r="580">
      <c r="A580" s="309"/>
    </row>
    <row r="581">
      <c r="A581" s="309"/>
    </row>
    <row r="582">
      <c r="A582" s="309"/>
    </row>
    <row r="583">
      <c r="A583" s="309"/>
    </row>
    <row r="584">
      <c r="A584" s="309"/>
    </row>
    <row r="585">
      <c r="A585" s="309"/>
    </row>
    <row r="586">
      <c r="A586" s="309"/>
    </row>
    <row r="587">
      <c r="A587" s="309"/>
    </row>
    <row r="588">
      <c r="A588" s="309"/>
    </row>
    <row r="589">
      <c r="A589" s="309"/>
    </row>
    <row r="590">
      <c r="A590" s="309"/>
    </row>
    <row r="591">
      <c r="A591" s="309"/>
    </row>
    <row r="592">
      <c r="A592" s="309"/>
    </row>
    <row r="593">
      <c r="A593" s="309"/>
    </row>
    <row r="594">
      <c r="A594" s="309"/>
    </row>
    <row r="595">
      <c r="A595" s="309"/>
    </row>
    <row r="596">
      <c r="A596" s="309"/>
    </row>
    <row r="597">
      <c r="A597" s="309"/>
    </row>
    <row r="598">
      <c r="A598" s="309"/>
    </row>
    <row r="599">
      <c r="A599" s="309"/>
    </row>
    <row r="600">
      <c r="A600" s="309"/>
    </row>
    <row r="601">
      <c r="A601" s="309"/>
    </row>
    <row r="602">
      <c r="A602" s="309"/>
    </row>
    <row r="603">
      <c r="A603" s="309"/>
    </row>
    <row r="604">
      <c r="A604" s="309"/>
    </row>
    <row r="605">
      <c r="A605" s="309"/>
    </row>
    <row r="606">
      <c r="A606" s="309"/>
    </row>
    <row r="607">
      <c r="A607" s="309"/>
    </row>
    <row r="608">
      <c r="A608" s="309"/>
    </row>
    <row r="609">
      <c r="A609" s="309"/>
    </row>
    <row r="610">
      <c r="A610" s="309"/>
    </row>
    <row r="611">
      <c r="A611" s="309"/>
    </row>
    <row r="612">
      <c r="A612" s="309"/>
    </row>
    <row r="613">
      <c r="A613" s="309"/>
    </row>
    <row r="614">
      <c r="A614" s="309"/>
    </row>
    <row r="615">
      <c r="A615" s="309"/>
    </row>
    <row r="616">
      <c r="A616" s="309"/>
    </row>
    <row r="617">
      <c r="A617" s="309"/>
    </row>
    <row r="618">
      <c r="A618" s="309"/>
    </row>
    <row r="619">
      <c r="A619" s="309"/>
    </row>
    <row r="620">
      <c r="A620" s="309"/>
    </row>
    <row r="621">
      <c r="A621" s="309"/>
    </row>
    <row r="622">
      <c r="A622" s="309"/>
    </row>
    <row r="623">
      <c r="A623" s="309"/>
    </row>
    <row r="624">
      <c r="A624" s="309"/>
    </row>
    <row r="625">
      <c r="A625" s="309"/>
    </row>
    <row r="626">
      <c r="A626" s="309"/>
    </row>
    <row r="627">
      <c r="A627" s="309"/>
    </row>
    <row r="628">
      <c r="A628" s="309"/>
    </row>
    <row r="629">
      <c r="A629" s="309"/>
    </row>
    <row r="630">
      <c r="A630" s="309"/>
    </row>
    <row r="631">
      <c r="A631" s="309"/>
    </row>
    <row r="632">
      <c r="A632" s="309"/>
    </row>
    <row r="633">
      <c r="A633" s="309"/>
    </row>
    <row r="634">
      <c r="A634" s="309"/>
    </row>
    <row r="635">
      <c r="A635" s="309"/>
    </row>
    <row r="636">
      <c r="A636" s="309"/>
    </row>
    <row r="637">
      <c r="A637" s="309"/>
    </row>
    <row r="638">
      <c r="A638" s="309"/>
    </row>
    <row r="639">
      <c r="A639" s="309"/>
    </row>
    <row r="640">
      <c r="A640" s="309"/>
    </row>
    <row r="641">
      <c r="A641" s="309"/>
    </row>
    <row r="642">
      <c r="A642" s="309"/>
    </row>
    <row r="643">
      <c r="A643" s="309"/>
    </row>
    <row r="644">
      <c r="A644" s="309"/>
    </row>
    <row r="645">
      <c r="A645" s="309"/>
    </row>
    <row r="646">
      <c r="A646" s="309"/>
    </row>
    <row r="647">
      <c r="A647" s="309"/>
    </row>
    <row r="648">
      <c r="A648" s="309"/>
    </row>
    <row r="649">
      <c r="A649" s="309"/>
    </row>
    <row r="650">
      <c r="A650" s="309"/>
    </row>
    <row r="651">
      <c r="A651" s="309"/>
    </row>
    <row r="652">
      <c r="A652" s="309"/>
    </row>
    <row r="653">
      <c r="A653" s="309"/>
    </row>
    <row r="654">
      <c r="A654" s="309"/>
    </row>
    <row r="655">
      <c r="A655" s="309"/>
    </row>
    <row r="656">
      <c r="A656" s="309"/>
    </row>
    <row r="657">
      <c r="A657" s="309"/>
    </row>
    <row r="658">
      <c r="A658" s="309"/>
    </row>
    <row r="659">
      <c r="A659" s="309"/>
    </row>
    <row r="660">
      <c r="A660" s="309"/>
    </row>
    <row r="661">
      <c r="A661" s="309"/>
    </row>
    <row r="662">
      <c r="A662" s="309"/>
    </row>
    <row r="663">
      <c r="A663" s="309"/>
    </row>
    <row r="664">
      <c r="A664" s="309"/>
    </row>
    <row r="665">
      <c r="A665" s="309"/>
    </row>
    <row r="666">
      <c r="A666" s="309"/>
    </row>
    <row r="667">
      <c r="A667" s="309"/>
    </row>
    <row r="668">
      <c r="A668" s="309"/>
    </row>
    <row r="669">
      <c r="A669" s="309"/>
    </row>
    <row r="670">
      <c r="A670" s="309"/>
    </row>
    <row r="671">
      <c r="A671" s="309"/>
    </row>
    <row r="672">
      <c r="A672" s="309"/>
    </row>
    <row r="673">
      <c r="A673" s="309"/>
    </row>
    <row r="674">
      <c r="A674" s="309"/>
    </row>
    <row r="675">
      <c r="A675" s="309"/>
    </row>
    <row r="676">
      <c r="A676" s="309"/>
    </row>
    <row r="677">
      <c r="A677" s="309"/>
    </row>
    <row r="678">
      <c r="A678" s="309"/>
    </row>
    <row r="679">
      <c r="A679" s="309"/>
    </row>
    <row r="680">
      <c r="A680" s="309"/>
    </row>
    <row r="681">
      <c r="A681" s="309"/>
    </row>
    <row r="682">
      <c r="A682" s="309"/>
    </row>
    <row r="683">
      <c r="A683" s="309"/>
    </row>
    <row r="684">
      <c r="A684" s="309"/>
    </row>
    <row r="685">
      <c r="A685" s="309"/>
    </row>
    <row r="686">
      <c r="A686" s="309"/>
    </row>
    <row r="687">
      <c r="A687" s="309"/>
    </row>
    <row r="688">
      <c r="A688" s="309"/>
    </row>
    <row r="689">
      <c r="A689" s="309"/>
    </row>
    <row r="690">
      <c r="A690" s="309"/>
    </row>
    <row r="691">
      <c r="A691" s="309"/>
    </row>
    <row r="692">
      <c r="A692" s="309"/>
    </row>
    <row r="693">
      <c r="A693" s="309"/>
    </row>
    <row r="694">
      <c r="A694" s="309"/>
    </row>
    <row r="695">
      <c r="A695" s="309"/>
    </row>
    <row r="696">
      <c r="A696" s="309"/>
    </row>
    <row r="697">
      <c r="A697" s="309"/>
    </row>
    <row r="698">
      <c r="A698" s="309"/>
    </row>
    <row r="699">
      <c r="A699" s="309"/>
    </row>
    <row r="700">
      <c r="A700" s="309"/>
    </row>
    <row r="701">
      <c r="A701" s="309"/>
    </row>
    <row r="702">
      <c r="A702" s="309"/>
    </row>
    <row r="703">
      <c r="A703" s="309"/>
    </row>
    <row r="704">
      <c r="A704" s="309"/>
    </row>
    <row r="705">
      <c r="A705" s="309"/>
    </row>
    <row r="706">
      <c r="A706" s="309"/>
    </row>
    <row r="707">
      <c r="A707" s="309"/>
    </row>
    <row r="708">
      <c r="A708" s="309"/>
    </row>
    <row r="709">
      <c r="A709" s="309"/>
    </row>
    <row r="710">
      <c r="A710" s="309"/>
    </row>
    <row r="711">
      <c r="A711" s="309"/>
    </row>
    <row r="712">
      <c r="A712" s="309"/>
    </row>
    <row r="713">
      <c r="A713" s="309"/>
    </row>
    <row r="714">
      <c r="A714" s="309"/>
    </row>
    <row r="715">
      <c r="A715" s="309"/>
    </row>
    <row r="716">
      <c r="A716" s="309"/>
    </row>
    <row r="717">
      <c r="A717" s="309"/>
    </row>
    <row r="718">
      <c r="A718" s="309"/>
    </row>
    <row r="719">
      <c r="A719" s="309"/>
    </row>
    <row r="720">
      <c r="A720" s="309"/>
    </row>
    <row r="721">
      <c r="A721" s="309"/>
    </row>
    <row r="722">
      <c r="A722" s="309"/>
    </row>
    <row r="723">
      <c r="A723" s="309"/>
    </row>
    <row r="724">
      <c r="A724" s="309"/>
    </row>
    <row r="725">
      <c r="A725" s="309"/>
    </row>
    <row r="726">
      <c r="A726" s="309"/>
    </row>
    <row r="727">
      <c r="A727" s="309"/>
    </row>
    <row r="728">
      <c r="A728" s="309"/>
    </row>
    <row r="729">
      <c r="A729" s="309"/>
    </row>
    <row r="730">
      <c r="A730" s="309"/>
    </row>
    <row r="731">
      <c r="A731" s="309"/>
    </row>
    <row r="732">
      <c r="A732" s="309"/>
    </row>
    <row r="733">
      <c r="A733" s="309"/>
    </row>
    <row r="734">
      <c r="A734" s="309"/>
    </row>
    <row r="735">
      <c r="A735" s="309"/>
    </row>
    <row r="736">
      <c r="A736" s="309"/>
    </row>
    <row r="737">
      <c r="A737" s="309"/>
    </row>
    <row r="738">
      <c r="A738" s="309"/>
    </row>
    <row r="739">
      <c r="A739" s="309"/>
    </row>
    <row r="740">
      <c r="A740" s="309"/>
    </row>
    <row r="741">
      <c r="A741" s="309"/>
    </row>
    <row r="742">
      <c r="A742" s="309"/>
    </row>
    <row r="743">
      <c r="A743" s="309"/>
    </row>
    <row r="744">
      <c r="A744" s="309"/>
    </row>
    <row r="745">
      <c r="A745" s="309"/>
    </row>
    <row r="746">
      <c r="A746" s="309"/>
    </row>
    <row r="747">
      <c r="A747" s="309"/>
    </row>
    <row r="748">
      <c r="A748" s="309"/>
    </row>
    <row r="749">
      <c r="A749" s="309"/>
    </row>
    <row r="750">
      <c r="A750" s="309"/>
    </row>
    <row r="751">
      <c r="A751" s="309"/>
    </row>
    <row r="752">
      <c r="A752" s="309"/>
    </row>
    <row r="753">
      <c r="A753" s="309"/>
    </row>
    <row r="754">
      <c r="A754" s="309"/>
    </row>
    <row r="755">
      <c r="A755" s="309"/>
    </row>
    <row r="756">
      <c r="A756" s="309"/>
    </row>
    <row r="757">
      <c r="A757" s="309"/>
    </row>
    <row r="758">
      <c r="A758" s="309"/>
    </row>
    <row r="759">
      <c r="A759" s="309"/>
    </row>
    <row r="760">
      <c r="A760" s="309"/>
    </row>
    <row r="761">
      <c r="A761" s="309"/>
    </row>
    <row r="762">
      <c r="A762" s="309"/>
    </row>
    <row r="763">
      <c r="A763" s="309"/>
    </row>
    <row r="764">
      <c r="A764" s="309"/>
    </row>
    <row r="765">
      <c r="A765" s="309"/>
    </row>
    <row r="766">
      <c r="A766" s="309"/>
    </row>
    <row r="767">
      <c r="A767" s="309"/>
    </row>
    <row r="768">
      <c r="A768" s="309"/>
    </row>
    <row r="769">
      <c r="A769" s="309"/>
    </row>
    <row r="770">
      <c r="A770" s="309"/>
    </row>
    <row r="771">
      <c r="A771" s="309"/>
    </row>
    <row r="772">
      <c r="A772" s="309"/>
    </row>
    <row r="773">
      <c r="A773" s="309"/>
    </row>
    <row r="774">
      <c r="A774" s="309"/>
    </row>
    <row r="775">
      <c r="A775" s="309"/>
    </row>
    <row r="776">
      <c r="A776" s="309"/>
    </row>
    <row r="777">
      <c r="A777" s="309"/>
    </row>
    <row r="778">
      <c r="A778" s="309"/>
    </row>
    <row r="779">
      <c r="A779" s="309"/>
    </row>
    <row r="780">
      <c r="A780" s="309"/>
    </row>
    <row r="781">
      <c r="A781" s="309"/>
    </row>
    <row r="782">
      <c r="A782" s="309"/>
    </row>
    <row r="783">
      <c r="A783" s="309"/>
    </row>
    <row r="784">
      <c r="A784" s="309"/>
    </row>
    <row r="785">
      <c r="A785" s="309"/>
    </row>
    <row r="786">
      <c r="A786" s="309"/>
    </row>
    <row r="787">
      <c r="A787" s="309"/>
    </row>
    <row r="788">
      <c r="A788" s="309"/>
    </row>
    <row r="789">
      <c r="A789" s="309"/>
    </row>
    <row r="790">
      <c r="A790" s="309"/>
    </row>
    <row r="791">
      <c r="A791" s="309"/>
    </row>
    <row r="792">
      <c r="A792" s="309"/>
    </row>
    <row r="793">
      <c r="A793" s="309"/>
    </row>
    <row r="794">
      <c r="A794" s="309"/>
    </row>
    <row r="795">
      <c r="A795" s="309"/>
    </row>
    <row r="796">
      <c r="A796" s="309"/>
    </row>
    <row r="797">
      <c r="A797" s="309"/>
    </row>
    <row r="798">
      <c r="A798" s="309"/>
    </row>
    <row r="799">
      <c r="A799" s="309"/>
    </row>
    <row r="800">
      <c r="A800" s="309"/>
    </row>
    <row r="801">
      <c r="A801" s="309"/>
    </row>
    <row r="802">
      <c r="A802" s="309"/>
    </row>
    <row r="803">
      <c r="A803" s="309"/>
    </row>
    <row r="804">
      <c r="A804" s="309"/>
    </row>
    <row r="805">
      <c r="A805" s="309"/>
    </row>
    <row r="806">
      <c r="A806" s="309"/>
    </row>
    <row r="807">
      <c r="A807" s="309"/>
    </row>
    <row r="808">
      <c r="A808" s="309"/>
    </row>
    <row r="809">
      <c r="A809" s="309"/>
    </row>
    <row r="810">
      <c r="A810" s="309"/>
    </row>
    <row r="811">
      <c r="A811" s="309"/>
    </row>
    <row r="812">
      <c r="A812" s="309"/>
    </row>
    <row r="813">
      <c r="A813" s="309"/>
    </row>
    <row r="814">
      <c r="A814" s="309"/>
    </row>
    <row r="815">
      <c r="A815" s="309"/>
    </row>
    <row r="816">
      <c r="A816" s="309"/>
    </row>
    <row r="817">
      <c r="A817" s="309"/>
    </row>
    <row r="818">
      <c r="A818" s="309"/>
    </row>
    <row r="819">
      <c r="A819" s="309"/>
    </row>
    <row r="820">
      <c r="A820" s="309"/>
    </row>
    <row r="821">
      <c r="A821" s="309"/>
    </row>
    <row r="822">
      <c r="A822" s="309"/>
    </row>
    <row r="823">
      <c r="A823" s="309"/>
    </row>
    <row r="824">
      <c r="A824" s="309"/>
    </row>
    <row r="825">
      <c r="A825" s="309"/>
    </row>
    <row r="826">
      <c r="A826" s="309"/>
    </row>
    <row r="827">
      <c r="A827" s="309"/>
    </row>
    <row r="828">
      <c r="A828" s="309"/>
    </row>
    <row r="829">
      <c r="A829" s="309"/>
    </row>
    <row r="830">
      <c r="A830" s="309"/>
    </row>
    <row r="831">
      <c r="A831" s="309"/>
    </row>
    <row r="832">
      <c r="A832" s="309"/>
    </row>
    <row r="833">
      <c r="A833" s="309"/>
    </row>
    <row r="834">
      <c r="A834" s="309"/>
    </row>
    <row r="835">
      <c r="A835" s="309"/>
    </row>
    <row r="836">
      <c r="A836" s="309"/>
    </row>
    <row r="837">
      <c r="A837" s="309"/>
    </row>
    <row r="838">
      <c r="A838" s="309"/>
    </row>
    <row r="839">
      <c r="A839" s="309"/>
    </row>
    <row r="840">
      <c r="A840" s="309"/>
    </row>
    <row r="841">
      <c r="A841" s="309"/>
    </row>
    <row r="842">
      <c r="A842" s="309"/>
    </row>
    <row r="843">
      <c r="A843" s="309"/>
    </row>
    <row r="844">
      <c r="A844" s="309"/>
    </row>
    <row r="845">
      <c r="A845" s="309"/>
    </row>
    <row r="846">
      <c r="A846" s="309"/>
    </row>
    <row r="847">
      <c r="A847" s="309"/>
    </row>
    <row r="848">
      <c r="A848" s="309"/>
    </row>
    <row r="849">
      <c r="A849" s="309"/>
    </row>
    <row r="850">
      <c r="A850" s="309"/>
    </row>
    <row r="851">
      <c r="A851" s="309"/>
    </row>
    <row r="852">
      <c r="A852" s="309"/>
    </row>
    <row r="853">
      <c r="A853" s="309"/>
    </row>
    <row r="854">
      <c r="A854" s="309"/>
    </row>
    <row r="855">
      <c r="A855" s="309"/>
    </row>
    <row r="856">
      <c r="A856" s="309"/>
    </row>
    <row r="857">
      <c r="A857" s="309"/>
    </row>
    <row r="858">
      <c r="A858" s="309"/>
    </row>
    <row r="859">
      <c r="A859" s="309"/>
    </row>
    <row r="860">
      <c r="A860" s="309"/>
    </row>
    <row r="861">
      <c r="A861" s="309"/>
    </row>
    <row r="862">
      <c r="A862" s="309"/>
    </row>
    <row r="863">
      <c r="A863" s="309"/>
    </row>
    <row r="864">
      <c r="A864" s="309"/>
    </row>
    <row r="865">
      <c r="A865" s="309"/>
    </row>
    <row r="866">
      <c r="A866" s="309"/>
    </row>
    <row r="867">
      <c r="A867" s="309"/>
    </row>
    <row r="868">
      <c r="A868" s="309"/>
    </row>
    <row r="869">
      <c r="A869" s="309"/>
    </row>
    <row r="870">
      <c r="A870" s="309"/>
    </row>
    <row r="871">
      <c r="A871" s="309"/>
    </row>
    <row r="872">
      <c r="A872" s="309"/>
    </row>
    <row r="873">
      <c r="A873" s="309"/>
    </row>
    <row r="874">
      <c r="A874" s="309"/>
    </row>
    <row r="875">
      <c r="A875" s="309"/>
    </row>
    <row r="876">
      <c r="A876" s="309"/>
    </row>
    <row r="877">
      <c r="A877" s="309"/>
    </row>
    <row r="878">
      <c r="A878" s="309"/>
    </row>
    <row r="879">
      <c r="A879" s="309"/>
    </row>
    <row r="880">
      <c r="A880" s="309"/>
    </row>
    <row r="881">
      <c r="A881" s="309"/>
    </row>
    <row r="882">
      <c r="A882" s="309"/>
    </row>
    <row r="883">
      <c r="A883" s="309"/>
    </row>
    <row r="884">
      <c r="A884" s="309"/>
    </row>
    <row r="885">
      <c r="A885" s="309"/>
    </row>
    <row r="886">
      <c r="A886" s="309"/>
    </row>
    <row r="887">
      <c r="A887" s="309"/>
    </row>
    <row r="888">
      <c r="A888" s="309"/>
    </row>
    <row r="889">
      <c r="A889" s="309"/>
    </row>
    <row r="890">
      <c r="A890" s="309"/>
    </row>
    <row r="891">
      <c r="A891" s="309"/>
    </row>
    <row r="892">
      <c r="A892" s="309"/>
    </row>
    <row r="893">
      <c r="A893" s="309"/>
    </row>
    <row r="894">
      <c r="A894" s="309"/>
    </row>
    <row r="895">
      <c r="A895" s="309"/>
    </row>
    <row r="896">
      <c r="A896" s="309"/>
    </row>
    <row r="897">
      <c r="A897" s="309"/>
    </row>
    <row r="898">
      <c r="A898" s="309"/>
    </row>
    <row r="899">
      <c r="A899" s="309"/>
    </row>
    <row r="900">
      <c r="A900" s="309"/>
    </row>
    <row r="901">
      <c r="A901" s="309"/>
    </row>
    <row r="902">
      <c r="A902" s="309"/>
    </row>
    <row r="903">
      <c r="A903" s="309"/>
    </row>
    <row r="904">
      <c r="A904" s="309"/>
    </row>
    <row r="905">
      <c r="A905" s="309"/>
    </row>
    <row r="906">
      <c r="A906" s="309"/>
    </row>
    <row r="907">
      <c r="A907" s="309"/>
    </row>
    <row r="908">
      <c r="A908" s="309"/>
    </row>
    <row r="909">
      <c r="A909" s="309"/>
    </row>
    <row r="910">
      <c r="A910" s="309"/>
    </row>
    <row r="911">
      <c r="A911" s="309"/>
    </row>
    <row r="912">
      <c r="A912" s="309"/>
    </row>
    <row r="913">
      <c r="A913" s="309"/>
    </row>
    <row r="914">
      <c r="A914" s="309"/>
    </row>
    <row r="915">
      <c r="A915" s="309"/>
    </row>
    <row r="916">
      <c r="A916" s="309"/>
    </row>
    <row r="917">
      <c r="A917" s="309"/>
    </row>
    <row r="918">
      <c r="A918" s="309"/>
    </row>
    <row r="919">
      <c r="A919" s="309"/>
    </row>
    <row r="920">
      <c r="A920" s="309"/>
    </row>
    <row r="921">
      <c r="A921" s="309"/>
    </row>
    <row r="922">
      <c r="A922" s="309"/>
    </row>
    <row r="923">
      <c r="A923" s="309"/>
    </row>
    <row r="924">
      <c r="A924" s="309"/>
    </row>
    <row r="925">
      <c r="A925" s="309"/>
    </row>
    <row r="926">
      <c r="A926" s="309"/>
    </row>
    <row r="927">
      <c r="A927" s="309"/>
    </row>
    <row r="928">
      <c r="A928" s="309"/>
    </row>
    <row r="929">
      <c r="A929" s="309"/>
    </row>
    <row r="930">
      <c r="A930" s="309"/>
    </row>
    <row r="931">
      <c r="A931" s="309"/>
    </row>
    <row r="932">
      <c r="A932" s="309"/>
    </row>
    <row r="933">
      <c r="A933" s="309"/>
    </row>
    <row r="934">
      <c r="A934" s="309"/>
    </row>
    <row r="935">
      <c r="A935" s="309"/>
    </row>
    <row r="936">
      <c r="A936" s="309"/>
    </row>
    <row r="937">
      <c r="A937" s="309"/>
    </row>
    <row r="938">
      <c r="A938" s="309"/>
    </row>
    <row r="939">
      <c r="A939" s="309"/>
    </row>
    <row r="940">
      <c r="A940" s="309"/>
    </row>
    <row r="941">
      <c r="A941" s="309"/>
    </row>
    <row r="942">
      <c r="A942" s="309"/>
    </row>
    <row r="943">
      <c r="A943" s="309"/>
    </row>
    <row r="944">
      <c r="A944" s="309"/>
    </row>
    <row r="945">
      <c r="A945" s="309"/>
    </row>
    <row r="946">
      <c r="A946" s="309"/>
    </row>
    <row r="947">
      <c r="A947" s="309"/>
    </row>
    <row r="948">
      <c r="A948" s="309"/>
    </row>
    <row r="949">
      <c r="A949" s="309"/>
    </row>
    <row r="950">
      <c r="A950" s="309"/>
    </row>
    <row r="951">
      <c r="A951" s="309"/>
    </row>
    <row r="952">
      <c r="A952" s="309"/>
    </row>
    <row r="953">
      <c r="A953" s="309"/>
    </row>
    <row r="954">
      <c r="A954" s="309"/>
    </row>
    <row r="955">
      <c r="A955" s="309"/>
    </row>
    <row r="956">
      <c r="A956" s="309"/>
    </row>
    <row r="957">
      <c r="A957" s="309"/>
    </row>
    <row r="958">
      <c r="A958" s="309"/>
    </row>
    <row r="959">
      <c r="A959" s="309"/>
    </row>
    <row r="960">
      <c r="A960" s="309"/>
    </row>
    <row r="961">
      <c r="A961" s="309"/>
    </row>
    <row r="962">
      <c r="A962" s="309"/>
    </row>
    <row r="963">
      <c r="A963" s="309"/>
    </row>
    <row r="964">
      <c r="A964" s="309"/>
    </row>
    <row r="965">
      <c r="A965" s="309"/>
    </row>
    <row r="966">
      <c r="A966" s="309"/>
    </row>
    <row r="967">
      <c r="A967" s="309"/>
    </row>
    <row r="968">
      <c r="A968" s="309"/>
    </row>
    <row r="969">
      <c r="A969" s="309"/>
    </row>
    <row r="970">
      <c r="A970" s="309"/>
    </row>
    <row r="971">
      <c r="A971" s="309"/>
    </row>
    <row r="972">
      <c r="A972" s="309"/>
    </row>
    <row r="973">
      <c r="A973" s="309"/>
    </row>
    <row r="974">
      <c r="A974" s="309"/>
    </row>
    <row r="975">
      <c r="A975" s="309"/>
    </row>
    <row r="976">
      <c r="A976" s="309"/>
    </row>
    <row r="977">
      <c r="A977" s="309"/>
    </row>
    <row r="978">
      <c r="A978" s="309"/>
    </row>
    <row r="979">
      <c r="A979" s="309"/>
    </row>
    <row r="980">
      <c r="A980" s="309"/>
    </row>
    <row r="981">
      <c r="A981" s="309"/>
    </row>
    <row r="982">
      <c r="A982" s="309"/>
    </row>
    <row r="983">
      <c r="A983" s="309"/>
    </row>
    <row r="984">
      <c r="A984" s="309"/>
    </row>
    <row r="985">
      <c r="A985" s="309"/>
    </row>
    <row r="986">
      <c r="A986" s="309"/>
    </row>
    <row r="987">
      <c r="A987" s="309"/>
    </row>
    <row r="988">
      <c r="A988" s="309"/>
    </row>
    <row r="989">
      <c r="A989" s="309"/>
    </row>
    <row r="990">
      <c r="A990" s="309"/>
    </row>
    <row r="991">
      <c r="A991" s="309"/>
    </row>
    <row r="992">
      <c r="A992" s="309"/>
    </row>
    <row r="993">
      <c r="A993" s="309"/>
    </row>
    <row r="994">
      <c r="A994" s="309"/>
    </row>
    <row r="995">
      <c r="A995" s="309"/>
    </row>
    <row r="996">
      <c r="A996" s="309"/>
    </row>
    <row r="997">
      <c r="A997" s="309"/>
    </row>
    <row r="998">
      <c r="A998" s="309"/>
    </row>
    <row r="999">
      <c r="A999" s="309"/>
    </row>
    <row r="1000">
      <c r="A1000" s="309"/>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54.63"/>
    <col customWidth="1" min="4" max="4" width="46.13"/>
  </cols>
  <sheetData>
    <row r="1">
      <c r="A1" s="14" t="s">
        <v>33</v>
      </c>
      <c r="B1" s="15">
        <v>2021.0</v>
      </c>
      <c r="C1" s="14" t="s">
        <v>34</v>
      </c>
      <c r="D1" s="16" t="s">
        <v>35</v>
      </c>
      <c r="E1" s="17" t="s">
        <v>36</v>
      </c>
    </row>
    <row r="2">
      <c r="A2" s="18" t="s">
        <v>37</v>
      </c>
      <c r="B2" s="19">
        <v>0.297</v>
      </c>
      <c r="C2" s="18"/>
      <c r="D2" s="20" t="s">
        <v>38</v>
      </c>
      <c r="E2" s="21" t="s">
        <v>39</v>
      </c>
    </row>
    <row r="3">
      <c r="A3" s="18" t="s">
        <v>40</v>
      </c>
      <c r="B3" s="22">
        <v>0.227</v>
      </c>
      <c r="D3" s="23"/>
      <c r="E3" s="21" t="s">
        <v>39</v>
      </c>
    </row>
    <row r="4">
      <c r="A4" s="18" t="s">
        <v>41</v>
      </c>
      <c r="B4" s="24">
        <f>1006455+446254</f>
        <v>1452709</v>
      </c>
      <c r="C4" s="25" t="s">
        <v>42</v>
      </c>
      <c r="D4" s="23"/>
      <c r="E4" s="26" t="s">
        <v>43</v>
      </c>
    </row>
    <row r="5">
      <c r="A5" s="18" t="s">
        <v>44</v>
      </c>
      <c r="B5" s="27">
        <f>round(B2*B4,0)</f>
        <v>431455</v>
      </c>
      <c r="C5" s="25" t="s">
        <v>42</v>
      </c>
      <c r="D5" s="23"/>
      <c r="E5" s="28"/>
    </row>
    <row r="6">
      <c r="A6" s="14" t="s">
        <v>45</v>
      </c>
      <c r="B6" s="29"/>
      <c r="C6" s="30"/>
      <c r="D6" s="31"/>
      <c r="E6" s="32"/>
    </row>
    <row r="7">
      <c r="A7" s="33" t="s">
        <v>46</v>
      </c>
      <c r="B7" s="34"/>
      <c r="C7" s="35"/>
      <c r="D7" s="36"/>
      <c r="E7" s="37"/>
    </row>
    <row r="8">
      <c r="A8" s="18" t="s">
        <v>47</v>
      </c>
      <c r="B8" s="38">
        <f>'Dílčí výpočet I. Deprese'!B14</f>
        <v>0.0807947814</v>
      </c>
      <c r="C8" s="25"/>
      <c r="D8" s="20" t="s">
        <v>48</v>
      </c>
      <c r="E8" s="39" t="s">
        <v>49</v>
      </c>
    </row>
    <row r="9">
      <c r="A9" s="18" t="s">
        <v>50</v>
      </c>
      <c r="B9" s="40">
        <f>'Dílčí výpočet I. Deprese'!B15</f>
        <v>70267800000</v>
      </c>
      <c r="C9" s="41" t="s">
        <v>51</v>
      </c>
      <c r="D9" s="42" t="s">
        <v>52</v>
      </c>
      <c r="E9" s="39" t="s">
        <v>49</v>
      </c>
    </row>
    <row r="10">
      <c r="A10" s="43" t="s">
        <v>13</v>
      </c>
      <c r="B10" s="44">
        <f>B8*B9</f>
        <v>5677271541</v>
      </c>
      <c r="C10" s="45" t="s">
        <v>51</v>
      </c>
      <c r="D10" s="46"/>
      <c r="E10" s="47"/>
    </row>
    <row r="11">
      <c r="A11" s="48"/>
      <c r="B11" s="49"/>
      <c r="C11" s="48"/>
      <c r="D11" s="50"/>
    </row>
    <row r="12">
      <c r="A12" s="33" t="s">
        <v>53</v>
      </c>
      <c r="B12" s="51"/>
      <c r="C12" s="52"/>
      <c r="D12" s="53"/>
      <c r="E12" s="54"/>
    </row>
    <row r="13">
      <c r="A13" s="25" t="s">
        <v>54</v>
      </c>
      <c r="B13" s="55">
        <f>'Dílčí výpočet V. Pravděpodobnos'!B19</f>
        <v>0.3989668585</v>
      </c>
      <c r="C13" s="56"/>
      <c r="D13" s="57"/>
      <c r="E13" s="58" t="s">
        <v>55</v>
      </c>
    </row>
    <row r="14">
      <c r="A14" s="18" t="s">
        <v>56</v>
      </c>
      <c r="B14" s="59">
        <f>'Dílčí výpočet II. Produktivita '!B10</f>
        <v>604912.8104</v>
      </c>
      <c r="C14" s="56" t="s">
        <v>42</v>
      </c>
      <c r="D14" s="57"/>
      <c r="E14" s="60" t="s">
        <v>57</v>
      </c>
    </row>
    <row r="15">
      <c r="A15" s="18" t="s">
        <v>58</v>
      </c>
      <c r="B15" s="38">
        <f>'Dílčí výpočet IV. Odhad počtu z'!B44</f>
        <v>0.2795176358</v>
      </c>
      <c r="C15" s="56"/>
      <c r="D15" s="25"/>
      <c r="E15" s="60" t="s">
        <v>59</v>
      </c>
    </row>
    <row r="16">
      <c r="A16" s="61" t="s">
        <v>60</v>
      </c>
      <c r="B16" s="62">
        <f>'Dílčí výpočet II. Produktivita '!B20</f>
        <v>53.94690372</v>
      </c>
      <c r="C16" s="48" t="s">
        <v>61</v>
      </c>
      <c r="D16" s="63" t="s">
        <v>62</v>
      </c>
      <c r="E16" s="60" t="s">
        <v>57</v>
      </c>
    </row>
    <row r="17">
      <c r="A17" s="64" t="s">
        <v>63</v>
      </c>
      <c r="B17" s="65">
        <f>'Dílčí výpočet II. Produktivita '!B39</f>
        <v>21902.9</v>
      </c>
      <c r="C17" s="48" t="s">
        <v>42</v>
      </c>
      <c r="D17" s="63"/>
      <c r="E17" s="60" t="s">
        <v>57</v>
      </c>
    </row>
    <row r="18">
      <c r="A18" s="63" t="s">
        <v>64</v>
      </c>
      <c r="B18" s="65">
        <f>'Dílčí výpočet II. Produktivita '!B21</f>
        <v>5700988.753</v>
      </c>
      <c r="C18" s="64" t="s">
        <v>61</v>
      </c>
      <c r="D18" s="63" t="s">
        <v>65</v>
      </c>
      <c r="E18" s="60" t="s">
        <v>57</v>
      </c>
    </row>
    <row r="19">
      <c r="A19" s="25" t="s">
        <v>66</v>
      </c>
      <c r="B19" s="66">
        <f>'Dílčí výpočet II. Produktivita '!B18</f>
        <v>604912.8104</v>
      </c>
      <c r="C19" s="25" t="s">
        <v>67</v>
      </c>
      <c r="D19" s="25" t="s">
        <v>68</v>
      </c>
      <c r="E19" s="60" t="s">
        <v>57</v>
      </c>
    </row>
    <row r="20">
      <c r="A20" s="67" t="s">
        <v>69</v>
      </c>
      <c r="B20" s="44">
        <f>'Dílčí výpočet II. Produktivita '!B44</f>
        <v>2499426198</v>
      </c>
      <c r="C20" s="43" t="s">
        <v>70</v>
      </c>
      <c r="D20" s="68" t="s">
        <v>71</v>
      </c>
      <c r="E20" s="60" t="s">
        <v>57</v>
      </c>
    </row>
    <row r="21">
      <c r="A21" s="33" t="s">
        <v>72</v>
      </c>
      <c r="B21" s="69"/>
      <c r="C21" s="35"/>
      <c r="D21" s="36"/>
      <c r="E21" s="70"/>
    </row>
    <row r="22">
      <c r="A22" s="18" t="s">
        <v>73</v>
      </c>
      <c r="B22" s="71">
        <f>'Data I. Anxiety GBD'!I15</f>
        <v>409.1144209</v>
      </c>
      <c r="C22" s="18" t="s">
        <v>74</v>
      </c>
      <c r="D22" s="20" t="s">
        <v>75</v>
      </c>
      <c r="E22" s="26" t="s">
        <v>76</v>
      </c>
    </row>
    <row r="23">
      <c r="A23" s="18" t="s">
        <v>77</v>
      </c>
      <c r="B23" s="72">
        <f>'Dílčí výpočet III. DALYs'!B12</f>
        <v>2.856187165</v>
      </c>
      <c r="C23" s="25" t="s">
        <v>78</v>
      </c>
      <c r="D23" s="20" t="s">
        <v>79</v>
      </c>
      <c r="E23" s="73" t="s">
        <v>80</v>
      </c>
    </row>
    <row r="24">
      <c r="A24" s="18" t="s">
        <v>81</v>
      </c>
      <c r="B24" s="72">
        <f>B22*B23</f>
        <v>1168.507358</v>
      </c>
      <c r="C24" s="25" t="s">
        <v>82</v>
      </c>
      <c r="D24" s="23"/>
    </row>
    <row r="25">
      <c r="A25" s="43" t="s">
        <v>81</v>
      </c>
      <c r="B25" s="74">
        <f>B24*1000000</f>
        <v>1168507358</v>
      </c>
      <c r="C25" s="43" t="s">
        <v>51</v>
      </c>
      <c r="D25" s="75"/>
    </row>
    <row r="26">
      <c r="A26" s="76" t="s">
        <v>83</v>
      </c>
      <c r="B26" s="77">
        <f>B25+B20+B10</f>
        <v>9345205096</v>
      </c>
      <c r="C26" s="78" t="s">
        <v>51</v>
      </c>
      <c r="D26" s="79"/>
      <c r="E26" s="80"/>
    </row>
    <row r="30">
      <c r="C30" s="81"/>
    </row>
    <row r="31">
      <c r="C31" s="81"/>
    </row>
    <row r="32">
      <c r="C32" s="81"/>
    </row>
  </sheetData>
  <hyperlinks>
    <hyperlink r:id="rId1" ref="E2"/>
    <hyperlink r:id="rId2" ref="E3"/>
    <hyperlink r:id="rId3" ref="E4"/>
    <hyperlink display="Dílčí výpočet II. Deprese" location="'Dílčí výpočet I. Deprese'!A1" ref="E8"/>
    <hyperlink display="Dílčí výpočet II. Deprese" location="'Dílčí výpočet I. Deprese'!A1" ref="E9"/>
    <hyperlink display="Viz sheet " location="'Dílčí výpočet V. Pravděpodobnos'!A1" ref="E13"/>
    <hyperlink display="Dílčí výpočet III. Produktivita" location="'Dílčí výpočet II. Produktivita '!A1" ref="E14"/>
    <hyperlink display="Odhad počtu záškoláků" location="'Dílčí výpočet IV. Odhad počtu z'!A1" ref="E15"/>
    <hyperlink display="Dílčí výpočet III. Produktivita" location="'Dílčí výpočet II. Produktivita '!A1" ref="E16"/>
    <hyperlink display="Dílčí výpočet III. Produktivita" location="'Dílčí výpočet II. Produktivita '!A1" ref="E17"/>
    <hyperlink display="Dílčí výpočet III. Produktivita" location="'Dílčí výpočet II. Produktivita '!A1" ref="E18"/>
    <hyperlink display="Dílčí výpočet III. Produktivita" location="'Dílčí výpočet II. Produktivita '!A1" ref="E19"/>
    <hyperlink display="Dílčí výpočet III. Produktivita" location="'Dílčí výpočet II. Produktivita '!A1" ref="E20"/>
    <hyperlink display="Data I.: Anxiety GBD" location="'Data I. Anxiety GBD'!A1" ref="E22"/>
    <hyperlink display="Dílčí výpočet IV. DALYs" location="'Dílčí výpočet III. DALYs'!A1" ref="E23"/>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43.5"/>
    <col customWidth="1" min="3" max="3" width="9.88"/>
    <col customWidth="1" min="4" max="4" width="113.75"/>
  </cols>
  <sheetData>
    <row r="1" ht="15.75" customHeight="1">
      <c r="A1" s="14" t="s">
        <v>10</v>
      </c>
      <c r="B1" s="14" t="s">
        <v>84</v>
      </c>
      <c r="C1" s="14" t="s">
        <v>85</v>
      </c>
      <c r="D1" s="82" t="s">
        <v>86</v>
      </c>
      <c r="E1" s="83"/>
    </row>
    <row r="2" ht="67.5" customHeight="1">
      <c r="A2" s="84">
        <v>1.0</v>
      </c>
      <c r="B2" s="85" t="s">
        <v>87</v>
      </c>
      <c r="C2" s="86" t="s">
        <v>88</v>
      </c>
      <c r="D2" s="87" t="s">
        <v>89</v>
      </c>
    </row>
    <row r="3" ht="87.0" customHeight="1">
      <c r="A3" s="84">
        <v>2.0</v>
      </c>
      <c r="B3" s="85" t="s">
        <v>90</v>
      </c>
      <c r="C3" s="86" t="s">
        <v>91</v>
      </c>
      <c r="D3" s="87" t="s">
        <v>92</v>
      </c>
    </row>
    <row r="4" ht="99.0" customHeight="1">
      <c r="A4" s="84">
        <v>3.0</v>
      </c>
      <c r="B4" s="85" t="s">
        <v>93</v>
      </c>
      <c r="C4" s="86" t="s">
        <v>94</v>
      </c>
      <c r="D4" s="87" t="s">
        <v>95</v>
      </c>
    </row>
    <row r="5" ht="60.75" customHeight="1">
      <c r="A5" s="84">
        <v>4.0</v>
      </c>
      <c r="B5" s="85" t="s">
        <v>96</v>
      </c>
      <c r="C5" s="87" t="s">
        <v>97</v>
      </c>
      <c r="D5" s="87" t="s">
        <v>98</v>
      </c>
      <c r="E5" s="87"/>
    </row>
    <row r="6" ht="74.25" customHeight="1">
      <c r="A6" s="84">
        <v>5.0</v>
      </c>
      <c r="B6" s="85" t="s">
        <v>99</v>
      </c>
      <c r="C6" s="87" t="s">
        <v>100</v>
      </c>
      <c r="D6" s="87" t="s">
        <v>101</v>
      </c>
      <c r="E6" s="87"/>
    </row>
    <row r="7" ht="15.75" customHeight="1">
      <c r="A7" s="14"/>
      <c r="B7" s="82" t="s">
        <v>102</v>
      </c>
      <c r="C7" s="14"/>
      <c r="D7" s="82" t="s">
        <v>103</v>
      </c>
      <c r="E7" s="83"/>
    </row>
    <row r="8">
      <c r="A8" s="84">
        <v>1.0</v>
      </c>
      <c r="B8" s="73" t="s">
        <v>104</v>
      </c>
      <c r="C8" s="88"/>
      <c r="D8" s="89" t="s">
        <v>105</v>
      </c>
    </row>
    <row r="9">
      <c r="A9" s="84">
        <v>2.0</v>
      </c>
      <c r="B9" s="73" t="s">
        <v>106</v>
      </c>
      <c r="C9" s="89"/>
      <c r="D9" s="89" t="s">
        <v>107</v>
      </c>
    </row>
    <row r="10">
      <c r="A10" s="84">
        <v>3.0</v>
      </c>
      <c r="B10" s="73" t="s">
        <v>108</v>
      </c>
      <c r="D10" s="90"/>
    </row>
    <row r="11">
      <c r="A11" s="84">
        <v>4.0</v>
      </c>
      <c r="B11" s="73" t="s">
        <v>109</v>
      </c>
      <c r="D11" s="89"/>
    </row>
    <row r="12">
      <c r="A12" s="84">
        <v>5.0</v>
      </c>
      <c r="B12" s="91"/>
      <c r="D12" s="90"/>
    </row>
    <row r="13">
      <c r="B13" s="92" t="s">
        <v>110</v>
      </c>
      <c r="D13" s="90"/>
    </row>
    <row r="14">
      <c r="B14" s="90"/>
      <c r="D14" s="90"/>
    </row>
    <row r="15">
      <c r="B15" s="90"/>
      <c r="D15" s="90"/>
    </row>
    <row r="16">
      <c r="B16" s="90"/>
      <c r="D16" s="90"/>
    </row>
    <row r="17">
      <c r="B17" s="90"/>
      <c r="D17" s="90"/>
    </row>
    <row r="18">
      <c r="B18" s="90"/>
      <c r="D18" s="90"/>
    </row>
    <row r="19">
      <c r="B19" s="90"/>
      <c r="D19" s="90"/>
    </row>
    <row r="20">
      <c r="B20" s="90"/>
      <c r="D20" s="90"/>
    </row>
    <row r="21">
      <c r="B21" s="90"/>
      <c r="D21" s="90"/>
    </row>
    <row r="22">
      <c r="B22" s="90"/>
      <c r="D22" s="90"/>
    </row>
    <row r="23">
      <c r="B23" s="90"/>
      <c r="D23" s="90"/>
    </row>
    <row r="24">
      <c r="B24" s="90"/>
      <c r="D24" s="90"/>
    </row>
    <row r="25">
      <c r="B25" s="90"/>
      <c r="D25" s="90"/>
    </row>
    <row r="26">
      <c r="B26" s="90"/>
      <c r="D26" s="90"/>
    </row>
    <row r="27">
      <c r="B27" s="90"/>
      <c r="D27" s="90"/>
    </row>
    <row r="28">
      <c r="B28" s="90"/>
      <c r="D28" s="90"/>
    </row>
    <row r="29">
      <c r="B29" s="90"/>
      <c r="D29" s="90"/>
    </row>
    <row r="30">
      <c r="B30" s="90"/>
      <c r="D30" s="90"/>
    </row>
    <row r="31">
      <c r="B31" s="90"/>
      <c r="D31" s="90"/>
    </row>
    <row r="32">
      <c r="B32" s="90"/>
      <c r="D32" s="90"/>
    </row>
    <row r="33">
      <c r="B33" s="90"/>
      <c r="D33" s="90"/>
    </row>
    <row r="34">
      <c r="B34" s="90"/>
      <c r="D34" s="90"/>
    </row>
    <row r="35">
      <c r="B35" s="90"/>
      <c r="D35" s="90"/>
    </row>
    <row r="36">
      <c r="B36" s="90"/>
      <c r="D36" s="90"/>
    </row>
    <row r="37">
      <c r="B37" s="90"/>
      <c r="D37" s="90"/>
    </row>
    <row r="38">
      <c r="B38" s="90"/>
      <c r="D38" s="90"/>
    </row>
    <row r="39">
      <c r="B39" s="90"/>
      <c r="D39" s="90"/>
    </row>
    <row r="40">
      <c r="B40" s="90"/>
      <c r="D40" s="90"/>
    </row>
    <row r="41">
      <c r="B41" s="90"/>
      <c r="D41" s="90"/>
    </row>
    <row r="42">
      <c r="B42" s="90"/>
      <c r="D42" s="90"/>
    </row>
    <row r="43">
      <c r="B43" s="90"/>
      <c r="D43" s="90"/>
    </row>
    <row r="44">
      <c r="B44" s="90"/>
      <c r="D44" s="90"/>
    </row>
    <row r="45">
      <c r="B45" s="90"/>
      <c r="D45" s="90"/>
    </row>
    <row r="46">
      <c r="B46" s="90"/>
      <c r="D46" s="90"/>
    </row>
    <row r="47">
      <c r="B47" s="90"/>
      <c r="D47" s="90"/>
    </row>
    <row r="48">
      <c r="B48" s="90"/>
      <c r="D48" s="90"/>
    </row>
    <row r="49">
      <c r="B49" s="90"/>
      <c r="D49" s="90"/>
    </row>
    <row r="50">
      <c r="B50" s="90"/>
      <c r="D50" s="90"/>
    </row>
    <row r="51">
      <c r="B51" s="90"/>
      <c r="D51" s="90"/>
    </row>
    <row r="52">
      <c r="B52" s="90"/>
      <c r="D52" s="90"/>
    </row>
    <row r="53">
      <c r="B53" s="90"/>
      <c r="D53" s="90"/>
    </row>
    <row r="54">
      <c r="B54" s="90"/>
      <c r="D54" s="90"/>
    </row>
    <row r="55">
      <c r="B55" s="90"/>
      <c r="D55" s="90"/>
    </row>
    <row r="56">
      <c r="B56" s="90"/>
      <c r="D56" s="90"/>
    </row>
    <row r="57">
      <c r="B57" s="90"/>
      <c r="D57" s="90"/>
    </row>
    <row r="58">
      <c r="B58" s="90"/>
      <c r="D58" s="90"/>
    </row>
    <row r="59">
      <c r="B59" s="90"/>
      <c r="D59" s="90"/>
    </row>
    <row r="60">
      <c r="B60" s="90"/>
      <c r="D60" s="90"/>
    </row>
    <row r="61">
      <c r="B61" s="90"/>
      <c r="D61" s="90"/>
    </row>
    <row r="62">
      <c r="B62" s="90"/>
      <c r="D62" s="90"/>
    </row>
    <row r="63">
      <c r="B63" s="90"/>
      <c r="D63" s="90"/>
    </row>
    <row r="64">
      <c r="B64" s="90"/>
      <c r="D64" s="90"/>
    </row>
    <row r="65">
      <c r="B65" s="90"/>
      <c r="D65" s="90"/>
    </row>
    <row r="66">
      <c r="B66" s="90"/>
      <c r="D66" s="90"/>
    </row>
    <row r="67">
      <c r="B67" s="90"/>
      <c r="D67" s="90"/>
    </row>
    <row r="68">
      <c r="B68" s="90"/>
      <c r="D68" s="90"/>
    </row>
    <row r="69">
      <c r="B69" s="90"/>
      <c r="D69" s="90"/>
    </row>
    <row r="70">
      <c r="B70" s="90"/>
      <c r="D70" s="90"/>
    </row>
    <row r="71">
      <c r="B71" s="90"/>
      <c r="D71" s="90"/>
    </row>
    <row r="72">
      <c r="B72" s="90"/>
      <c r="D72" s="90"/>
    </row>
    <row r="73">
      <c r="B73" s="90"/>
      <c r="D73" s="90"/>
    </row>
    <row r="74">
      <c r="B74" s="90"/>
      <c r="D74" s="90"/>
    </row>
    <row r="75">
      <c r="B75" s="90"/>
      <c r="D75" s="90"/>
    </row>
    <row r="76">
      <c r="B76" s="90"/>
      <c r="D76" s="90"/>
    </row>
    <row r="77">
      <c r="B77" s="90"/>
      <c r="D77" s="90"/>
    </row>
    <row r="78">
      <c r="B78" s="90"/>
      <c r="D78" s="90"/>
    </row>
    <row r="79">
      <c r="B79" s="90"/>
      <c r="D79" s="90"/>
    </row>
    <row r="80">
      <c r="B80" s="90"/>
      <c r="D80" s="90"/>
    </row>
    <row r="81">
      <c r="B81" s="90"/>
      <c r="D81" s="90"/>
    </row>
    <row r="82">
      <c r="B82" s="90"/>
      <c r="D82" s="90"/>
    </row>
    <row r="83">
      <c r="B83" s="90"/>
      <c r="D83" s="90"/>
    </row>
    <row r="84">
      <c r="B84" s="90"/>
      <c r="D84" s="90"/>
    </row>
    <row r="85">
      <c r="B85" s="90"/>
      <c r="D85" s="90"/>
    </row>
    <row r="86">
      <c r="B86" s="90"/>
      <c r="D86" s="90"/>
    </row>
    <row r="87">
      <c r="B87" s="90"/>
      <c r="D87" s="90"/>
    </row>
    <row r="88">
      <c r="B88" s="90"/>
      <c r="D88" s="90"/>
    </row>
    <row r="89">
      <c r="B89" s="90"/>
      <c r="D89" s="90"/>
    </row>
    <row r="90">
      <c r="B90" s="90"/>
      <c r="D90" s="90"/>
    </row>
    <row r="91">
      <c r="B91" s="90"/>
      <c r="D91" s="90"/>
    </row>
    <row r="92">
      <c r="B92" s="90"/>
      <c r="D92" s="90"/>
    </row>
    <row r="93">
      <c r="B93" s="90"/>
      <c r="D93" s="90"/>
    </row>
    <row r="94">
      <c r="B94" s="90"/>
      <c r="D94" s="90"/>
    </row>
    <row r="95">
      <c r="B95" s="90"/>
      <c r="D95" s="90"/>
    </row>
    <row r="96">
      <c r="B96" s="90"/>
      <c r="D96" s="90"/>
    </row>
    <row r="97">
      <c r="B97" s="90"/>
      <c r="D97" s="90"/>
    </row>
    <row r="98">
      <c r="B98" s="90"/>
      <c r="D98" s="90"/>
    </row>
    <row r="99">
      <c r="B99" s="90"/>
      <c r="D99" s="90"/>
    </row>
    <row r="100">
      <c r="B100" s="90"/>
      <c r="D100" s="90"/>
    </row>
    <row r="101">
      <c r="B101" s="90"/>
      <c r="D101" s="90"/>
    </row>
    <row r="102">
      <c r="B102" s="90"/>
      <c r="D102" s="90"/>
    </row>
    <row r="103">
      <c r="B103" s="90"/>
      <c r="D103" s="90"/>
    </row>
    <row r="104">
      <c r="B104" s="90"/>
      <c r="D104" s="90"/>
    </row>
    <row r="105">
      <c r="B105" s="90"/>
      <c r="D105" s="90"/>
    </row>
    <row r="106">
      <c r="B106" s="90"/>
      <c r="D106" s="90"/>
    </row>
    <row r="107">
      <c r="B107" s="90"/>
      <c r="D107" s="90"/>
    </row>
    <row r="108">
      <c r="B108" s="90"/>
      <c r="D108" s="90"/>
    </row>
    <row r="109">
      <c r="B109" s="90"/>
      <c r="D109" s="90"/>
    </row>
    <row r="110">
      <c r="B110" s="90"/>
      <c r="D110" s="90"/>
    </row>
    <row r="111">
      <c r="B111" s="90"/>
      <c r="D111" s="90"/>
    </row>
    <row r="112">
      <c r="B112" s="90"/>
      <c r="D112" s="90"/>
    </row>
    <row r="113">
      <c r="B113" s="90"/>
      <c r="D113" s="90"/>
    </row>
    <row r="114">
      <c r="B114" s="90"/>
      <c r="D114" s="90"/>
    </row>
    <row r="115">
      <c r="B115" s="90"/>
      <c r="D115" s="90"/>
    </row>
    <row r="116">
      <c r="B116" s="90"/>
      <c r="D116" s="90"/>
    </row>
    <row r="117">
      <c r="B117" s="90"/>
      <c r="D117" s="90"/>
    </row>
    <row r="118">
      <c r="B118" s="90"/>
      <c r="D118" s="90"/>
    </row>
    <row r="119">
      <c r="B119" s="90"/>
      <c r="D119" s="90"/>
    </row>
    <row r="120">
      <c r="B120" s="90"/>
      <c r="D120" s="90"/>
    </row>
    <row r="121">
      <c r="B121" s="90"/>
      <c r="D121" s="90"/>
    </row>
    <row r="122">
      <c r="B122" s="90"/>
      <c r="D122" s="90"/>
    </row>
    <row r="123">
      <c r="B123" s="90"/>
      <c r="D123" s="90"/>
    </row>
    <row r="124">
      <c r="B124" s="90"/>
      <c r="D124" s="90"/>
    </row>
    <row r="125">
      <c r="B125" s="90"/>
      <c r="D125" s="90"/>
    </row>
    <row r="126">
      <c r="B126" s="90"/>
      <c r="D126" s="90"/>
    </row>
    <row r="127">
      <c r="B127" s="90"/>
      <c r="D127" s="90"/>
    </row>
    <row r="128">
      <c r="B128" s="90"/>
      <c r="D128" s="90"/>
    </row>
    <row r="129">
      <c r="B129" s="90"/>
      <c r="D129" s="90"/>
    </row>
    <row r="130">
      <c r="B130" s="90"/>
      <c r="D130" s="90"/>
    </row>
    <row r="131">
      <c r="B131" s="90"/>
      <c r="D131" s="90"/>
    </row>
    <row r="132">
      <c r="B132" s="90"/>
      <c r="D132" s="90"/>
    </row>
    <row r="133">
      <c r="B133" s="90"/>
      <c r="D133" s="90"/>
    </row>
    <row r="134">
      <c r="B134" s="90"/>
      <c r="D134" s="90"/>
    </row>
    <row r="135">
      <c r="B135" s="90"/>
      <c r="D135" s="90"/>
    </row>
    <row r="136">
      <c r="B136" s="90"/>
      <c r="D136" s="90"/>
    </row>
    <row r="137">
      <c r="B137" s="90"/>
      <c r="D137" s="90"/>
    </row>
    <row r="138">
      <c r="B138" s="90"/>
      <c r="D138" s="90"/>
    </row>
    <row r="139">
      <c r="B139" s="90"/>
      <c r="D139" s="90"/>
    </row>
    <row r="140">
      <c r="B140" s="90"/>
      <c r="D140" s="90"/>
    </row>
    <row r="141">
      <c r="B141" s="90"/>
      <c r="D141" s="90"/>
    </row>
    <row r="142">
      <c r="B142" s="90"/>
      <c r="D142" s="90"/>
    </row>
    <row r="143">
      <c r="B143" s="90"/>
      <c r="D143" s="90"/>
    </row>
    <row r="144">
      <c r="B144" s="90"/>
      <c r="D144" s="90"/>
    </row>
    <row r="145">
      <c r="B145" s="90"/>
      <c r="D145" s="90"/>
    </row>
    <row r="146">
      <c r="B146" s="90"/>
      <c r="D146" s="90"/>
    </row>
    <row r="147">
      <c r="B147" s="90"/>
      <c r="D147" s="90"/>
    </row>
    <row r="148">
      <c r="B148" s="90"/>
      <c r="D148" s="90"/>
    </row>
    <row r="149">
      <c r="B149" s="90"/>
      <c r="D149" s="90"/>
    </row>
    <row r="150">
      <c r="B150" s="90"/>
      <c r="D150" s="90"/>
    </row>
    <row r="151">
      <c r="B151" s="90"/>
      <c r="D151" s="90"/>
    </row>
    <row r="152">
      <c r="B152" s="90"/>
      <c r="D152" s="90"/>
    </row>
    <row r="153">
      <c r="B153" s="90"/>
      <c r="D153" s="90"/>
    </row>
    <row r="154">
      <c r="B154" s="90"/>
      <c r="D154" s="90"/>
    </row>
    <row r="155">
      <c r="B155" s="90"/>
      <c r="D155" s="90"/>
    </row>
    <row r="156">
      <c r="B156" s="90"/>
      <c r="D156" s="90"/>
    </row>
    <row r="157">
      <c r="B157" s="90"/>
      <c r="D157" s="90"/>
    </row>
    <row r="158">
      <c r="B158" s="90"/>
      <c r="D158" s="90"/>
    </row>
    <row r="159">
      <c r="B159" s="90"/>
      <c r="D159" s="90"/>
    </row>
    <row r="160">
      <c r="B160" s="90"/>
      <c r="D160" s="90"/>
    </row>
    <row r="161">
      <c r="B161" s="90"/>
      <c r="D161" s="90"/>
    </row>
    <row r="162">
      <c r="B162" s="90"/>
      <c r="D162" s="90"/>
    </row>
    <row r="163">
      <c r="B163" s="90"/>
      <c r="D163" s="90"/>
    </row>
    <row r="164">
      <c r="B164" s="90"/>
      <c r="D164" s="90"/>
    </row>
    <row r="165">
      <c r="B165" s="90"/>
      <c r="D165" s="90"/>
    </row>
    <row r="166">
      <c r="B166" s="90"/>
      <c r="D166" s="90"/>
    </row>
    <row r="167">
      <c r="B167" s="90"/>
      <c r="D167" s="90"/>
    </row>
    <row r="168">
      <c r="B168" s="90"/>
      <c r="D168" s="90"/>
    </row>
    <row r="169">
      <c r="B169" s="90"/>
      <c r="D169" s="90"/>
    </row>
    <row r="170">
      <c r="B170" s="90"/>
      <c r="D170" s="90"/>
    </row>
    <row r="171">
      <c r="B171" s="90"/>
      <c r="D171" s="90"/>
    </row>
    <row r="172">
      <c r="B172" s="90"/>
      <c r="D172" s="90"/>
    </row>
    <row r="173">
      <c r="B173" s="90"/>
      <c r="D173" s="90"/>
    </row>
    <row r="174">
      <c r="B174" s="90"/>
      <c r="D174" s="90"/>
    </row>
    <row r="175">
      <c r="B175" s="90"/>
      <c r="D175" s="90"/>
    </row>
    <row r="176">
      <c r="B176" s="90"/>
      <c r="D176" s="90"/>
    </row>
    <row r="177">
      <c r="B177" s="90"/>
      <c r="D177" s="90"/>
    </row>
    <row r="178">
      <c r="B178" s="90"/>
      <c r="D178" s="90"/>
    </row>
    <row r="179">
      <c r="B179" s="90"/>
      <c r="D179" s="90"/>
    </row>
    <row r="180">
      <c r="B180" s="90"/>
      <c r="D180" s="90"/>
    </row>
    <row r="181">
      <c r="B181" s="90"/>
      <c r="D181" s="90"/>
    </row>
    <row r="182">
      <c r="B182" s="90"/>
      <c r="D182" s="90"/>
    </row>
    <row r="183">
      <c r="B183" s="90"/>
      <c r="D183" s="90"/>
    </row>
    <row r="184">
      <c r="B184" s="90"/>
      <c r="D184" s="90"/>
    </row>
    <row r="185">
      <c r="B185" s="90"/>
      <c r="D185" s="90"/>
    </row>
    <row r="186">
      <c r="B186" s="90"/>
      <c r="D186" s="90"/>
    </row>
    <row r="187">
      <c r="B187" s="90"/>
      <c r="D187" s="90"/>
    </row>
    <row r="188">
      <c r="B188" s="90"/>
      <c r="D188" s="90"/>
    </row>
    <row r="189">
      <c r="B189" s="90"/>
      <c r="D189" s="90"/>
    </row>
    <row r="190">
      <c r="B190" s="90"/>
      <c r="D190" s="90"/>
    </row>
    <row r="191">
      <c r="B191" s="90"/>
      <c r="D191" s="90"/>
    </row>
    <row r="192">
      <c r="B192" s="90"/>
      <c r="D192" s="90"/>
    </row>
    <row r="193">
      <c r="B193" s="90"/>
      <c r="D193" s="90"/>
    </row>
    <row r="194">
      <c r="B194" s="90"/>
      <c r="D194" s="90"/>
    </row>
    <row r="195">
      <c r="B195" s="90"/>
      <c r="D195" s="90"/>
    </row>
    <row r="196">
      <c r="B196" s="90"/>
      <c r="D196" s="90"/>
    </row>
    <row r="197">
      <c r="B197" s="90"/>
      <c r="D197" s="90"/>
    </row>
    <row r="198">
      <c r="B198" s="90"/>
      <c r="D198" s="90"/>
    </row>
    <row r="199">
      <c r="B199" s="90"/>
      <c r="D199" s="90"/>
    </row>
    <row r="200">
      <c r="B200" s="90"/>
      <c r="D200" s="90"/>
    </row>
    <row r="201">
      <c r="B201" s="90"/>
      <c r="D201" s="90"/>
    </row>
    <row r="202">
      <c r="B202" s="90"/>
      <c r="D202" s="90"/>
    </row>
    <row r="203">
      <c r="B203" s="90"/>
      <c r="D203" s="90"/>
    </row>
    <row r="204">
      <c r="B204" s="90"/>
      <c r="D204" s="90"/>
    </row>
    <row r="205">
      <c r="B205" s="90"/>
      <c r="D205" s="90"/>
    </row>
    <row r="206">
      <c r="B206" s="90"/>
      <c r="D206" s="90"/>
    </row>
    <row r="207">
      <c r="B207" s="90"/>
      <c r="D207" s="90"/>
    </row>
    <row r="208">
      <c r="B208" s="90"/>
      <c r="D208" s="90"/>
    </row>
    <row r="209">
      <c r="B209" s="90"/>
      <c r="D209" s="90"/>
    </row>
    <row r="210">
      <c r="B210" s="90"/>
      <c r="D210" s="90"/>
    </row>
    <row r="211">
      <c r="B211" s="90"/>
      <c r="D211" s="90"/>
    </row>
    <row r="212">
      <c r="B212" s="90"/>
      <c r="D212" s="90"/>
    </row>
    <row r="213">
      <c r="B213" s="90"/>
      <c r="D213" s="90"/>
    </row>
    <row r="214">
      <c r="B214" s="90"/>
      <c r="D214" s="90"/>
    </row>
    <row r="215">
      <c r="B215" s="90"/>
      <c r="D215" s="90"/>
    </row>
    <row r="216">
      <c r="B216" s="90"/>
      <c r="D216" s="90"/>
    </row>
    <row r="217">
      <c r="B217" s="90"/>
      <c r="D217" s="90"/>
    </row>
    <row r="218">
      <c r="B218" s="90"/>
      <c r="D218" s="90"/>
    </row>
    <row r="219">
      <c r="B219" s="90"/>
      <c r="D219" s="90"/>
    </row>
    <row r="220">
      <c r="B220" s="90"/>
      <c r="D220" s="90"/>
    </row>
    <row r="221">
      <c r="B221" s="90"/>
      <c r="D221" s="90"/>
    </row>
    <row r="222">
      <c r="B222" s="90"/>
      <c r="D222" s="90"/>
    </row>
    <row r="223">
      <c r="B223" s="90"/>
      <c r="D223" s="90"/>
    </row>
    <row r="224">
      <c r="B224" s="90"/>
      <c r="D224" s="90"/>
    </row>
    <row r="225">
      <c r="B225" s="90"/>
      <c r="D225" s="90"/>
    </row>
    <row r="226">
      <c r="B226" s="90"/>
      <c r="D226" s="90"/>
    </row>
    <row r="227">
      <c r="B227" s="90"/>
      <c r="D227" s="90"/>
    </row>
    <row r="228">
      <c r="B228" s="90"/>
      <c r="D228" s="90"/>
    </row>
    <row r="229">
      <c r="B229" s="90"/>
      <c r="D229" s="90"/>
    </row>
    <row r="230">
      <c r="B230" s="90"/>
      <c r="D230" s="90"/>
    </row>
    <row r="231">
      <c r="B231" s="90"/>
      <c r="D231" s="90"/>
    </row>
    <row r="232">
      <c r="B232" s="90"/>
      <c r="D232" s="90"/>
    </row>
    <row r="233">
      <c r="B233" s="90"/>
      <c r="D233" s="90"/>
    </row>
    <row r="234">
      <c r="B234" s="90"/>
      <c r="D234" s="90"/>
    </row>
    <row r="235">
      <c r="B235" s="90"/>
      <c r="D235" s="90"/>
    </row>
    <row r="236">
      <c r="B236" s="90"/>
      <c r="D236" s="90"/>
    </row>
    <row r="237">
      <c r="B237" s="90"/>
      <c r="D237" s="90"/>
    </row>
    <row r="238">
      <c r="B238" s="90"/>
      <c r="D238" s="90"/>
    </row>
    <row r="239">
      <c r="B239" s="90"/>
      <c r="D239" s="90"/>
    </row>
    <row r="240">
      <c r="B240" s="90"/>
      <c r="D240" s="90"/>
    </row>
    <row r="241">
      <c r="B241" s="90"/>
      <c r="D241" s="90"/>
    </row>
    <row r="242">
      <c r="B242" s="90"/>
      <c r="D242" s="90"/>
    </row>
    <row r="243">
      <c r="B243" s="90"/>
      <c r="D243" s="90"/>
    </row>
    <row r="244">
      <c r="B244" s="90"/>
      <c r="D244" s="90"/>
    </row>
    <row r="245">
      <c r="B245" s="90"/>
      <c r="D245" s="90"/>
    </row>
    <row r="246">
      <c r="B246" s="90"/>
      <c r="D246" s="90"/>
    </row>
    <row r="247">
      <c r="B247" s="90"/>
      <c r="D247" s="90"/>
    </row>
    <row r="248">
      <c r="B248" s="90"/>
      <c r="D248" s="90"/>
    </row>
    <row r="249">
      <c r="B249" s="90"/>
      <c r="D249" s="90"/>
    </row>
    <row r="250">
      <c r="B250" s="90"/>
      <c r="D250" s="90"/>
    </row>
    <row r="251">
      <c r="B251" s="90"/>
      <c r="D251" s="90"/>
    </row>
    <row r="252">
      <c r="B252" s="90"/>
      <c r="D252" s="90"/>
    </row>
    <row r="253">
      <c r="B253" s="90"/>
      <c r="D253" s="90"/>
    </row>
    <row r="254">
      <c r="B254" s="90"/>
      <c r="D254" s="90"/>
    </row>
    <row r="255">
      <c r="B255" s="90"/>
      <c r="D255" s="90"/>
    </row>
    <row r="256">
      <c r="B256" s="90"/>
      <c r="D256" s="90"/>
    </row>
    <row r="257">
      <c r="B257" s="90"/>
      <c r="D257" s="90"/>
    </row>
    <row r="258">
      <c r="B258" s="90"/>
      <c r="D258" s="90"/>
    </row>
    <row r="259">
      <c r="B259" s="90"/>
      <c r="D259" s="90"/>
    </row>
    <row r="260">
      <c r="B260" s="90"/>
      <c r="D260" s="90"/>
    </row>
    <row r="261">
      <c r="B261" s="90"/>
      <c r="D261" s="90"/>
    </row>
    <row r="262">
      <c r="B262" s="90"/>
      <c r="D262" s="90"/>
    </row>
    <row r="263">
      <c r="B263" s="90"/>
      <c r="D263" s="90"/>
    </row>
    <row r="264">
      <c r="B264" s="90"/>
      <c r="D264" s="90"/>
    </row>
    <row r="265">
      <c r="B265" s="90"/>
      <c r="D265" s="90"/>
    </row>
    <row r="266">
      <c r="B266" s="90"/>
      <c r="D266" s="90"/>
    </row>
    <row r="267">
      <c r="B267" s="90"/>
      <c r="D267" s="90"/>
    </row>
    <row r="268">
      <c r="B268" s="90"/>
      <c r="D268" s="90"/>
    </row>
    <row r="269">
      <c r="B269" s="90"/>
      <c r="D269" s="90"/>
    </row>
    <row r="270">
      <c r="B270" s="90"/>
      <c r="D270" s="90"/>
    </row>
    <row r="271">
      <c r="B271" s="90"/>
      <c r="D271" s="90"/>
    </row>
    <row r="272">
      <c r="B272" s="90"/>
      <c r="D272" s="90"/>
    </row>
    <row r="273">
      <c r="B273" s="90"/>
      <c r="D273" s="90"/>
    </row>
    <row r="274">
      <c r="B274" s="90"/>
      <c r="D274" s="90"/>
    </row>
    <row r="275">
      <c r="B275" s="90"/>
      <c r="D275" s="90"/>
    </row>
    <row r="276">
      <c r="B276" s="90"/>
      <c r="D276" s="90"/>
    </row>
    <row r="277">
      <c r="B277" s="90"/>
      <c r="D277" s="90"/>
    </row>
    <row r="278">
      <c r="B278" s="90"/>
      <c r="D278" s="90"/>
    </row>
    <row r="279">
      <c r="B279" s="90"/>
      <c r="D279" s="90"/>
    </row>
    <row r="280">
      <c r="B280" s="90"/>
      <c r="D280" s="90"/>
    </row>
    <row r="281">
      <c r="B281" s="90"/>
      <c r="D281" s="90"/>
    </row>
    <row r="282">
      <c r="B282" s="90"/>
      <c r="D282" s="90"/>
    </row>
    <row r="283">
      <c r="B283" s="90"/>
      <c r="D283" s="90"/>
    </row>
    <row r="284">
      <c r="B284" s="90"/>
      <c r="D284" s="90"/>
    </row>
    <row r="285">
      <c r="B285" s="90"/>
      <c r="D285" s="90"/>
    </row>
    <row r="286">
      <c r="B286" s="90"/>
      <c r="D286" s="90"/>
    </row>
    <row r="287">
      <c r="B287" s="90"/>
      <c r="D287" s="90"/>
    </row>
    <row r="288">
      <c r="B288" s="90"/>
      <c r="D288" s="90"/>
    </row>
    <row r="289">
      <c r="B289" s="90"/>
      <c r="D289" s="90"/>
    </row>
    <row r="290">
      <c r="B290" s="90"/>
      <c r="D290" s="90"/>
    </row>
    <row r="291">
      <c r="B291" s="90"/>
      <c r="D291" s="90"/>
    </row>
    <row r="292">
      <c r="B292" s="90"/>
      <c r="D292" s="90"/>
    </row>
    <row r="293">
      <c r="B293" s="90"/>
      <c r="D293" s="90"/>
    </row>
    <row r="294">
      <c r="B294" s="90"/>
      <c r="D294" s="90"/>
    </row>
    <row r="295">
      <c r="B295" s="90"/>
      <c r="D295" s="90"/>
    </row>
    <row r="296">
      <c r="B296" s="90"/>
      <c r="D296" s="90"/>
    </row>
    <row r="297">
      <c r="B297" s="90"/>
      <c r="D297" s="90"/>
    </row>
    <row r="298">
      <c r="B298" s="90"/>
      <c r="D298" s="90"/>
    </row>
    <row r="299">
      <c r="B299" s="90"/>
      <c r="D299" s="90"/>
    </row>
    <row r="300">
      <c r="B300" s="90"/>
      <c r="D300" s="90"/>
    </row>
    <row r="301">
      <c r="B301" s="90"/>
      <c r="D301" s="90"/>
    </row>
    <row r="302">
      <c r="B302" s="90"/>
      <c r="D302" s="90"/>
    </row>
    <row r="303">
      <c r="B303" s="90"/>
      <c r="D303" s="90"/>
    </row>
    <row r="304">
      <c r="B304" s="90"/>
      <c r="D304" s="90"/>
    </row>
    <row r="305">
      <c r="B305" s="90"/>
      <c r="D305" s="90"/>
    </row>
    <row r="306">
      <c r="B306" s="90"/>
      <c r="D306" s="90"/>
    </row>
    <row r="307">
      <c r="B307" s="90"/>
      <c r="D307" s="90"/>
    </row>
    <row r="308">
      <c r="B308" s="90"/>
      <c r="D308" s="90"/>
    </row>
    <row r="309">
      <c r="B309" s="90"/>
      <c r="D309" s="90"/>
    </row>
    <row r="310">
      <c r="B310" s="90"/>
      <c r="D310" s="90"/>
    </row>
    <row r="311">
      <c r="B311" s="90"/>
      <c r="D311" s="90"/>
    </row>
    <row r="312">
      <c r="B312" s="90"/>
      <c r="D312" s="90"/>
    </row>
    <row r="313">
      <c r="B313" s="90"/>
      <c r="D313" s="90"/>
    </row>
    <row r="314">
      <c r="B314" s="90"/>
      <c r="D314" s="90"/>
    </row>
    <row r="315">
      <c r="B315" s="90"/>
      <c r="D315" s="90"/>
    </row>
    <row r="316">
      <c r="B316" s="90"/>
      <c r="D316" s="90"/>
    </row>
    <row r="317">
      <c r="B317" s="90"/>
      <c r="D317" s="90"/>
    </row>
    <row r="318">
      <c r="B318" s="90"/>
      <c r="D318" s="90"/>
    </row>
    <row r="319">
      <c r="B319" s="90"/>
      <c r="D319" s="90"/>
    </row>
    <row r="320">
      <c r="B320" s="90"/>
      <c r="D320" s="90"/>
    </row>
    <row r="321">
      <c r="B321" s="90"/>
      <c r="D321" s="90"/>
    </row>
    <row r="322">
      <c r="B322" s="90"/>
      <c r="D322" s="90"/>
    </row>
    <row r="323">
      <c r="B323" s="90"/>
      <c r="D323" s="90"/>
    </row>
    <row r="324">
      <c r="B324" s="90"/>
      <c r="D324" s="90"/>
    </row>
    <row r="325">
      <c r="B325" s="90"/>
      <c r="D325" s="90"/>
    </row>
    <row r="326">
      <c r="B326" s="90"/>
      <c r="D326" s="90"/>
    </row>
    <row r="327">
      <c r="B327" s="90"/>
      <c r="D327" s="90"/>
    </row>
    <row r="328">
      <c r="B328" s="90"/>
      <c r="D328" s="90"/>
    </row>
    <row r="329">
      <c r="B329" s="90"/>
      <c r="D329" s="90"/>
    </row>
    <row r="330">
      <c r="B330" s="90"/>
      <c r="D330" s="90"/>
    </row>
    <row r="331">
      <c r="B331" s="90"/>
      <c r="D331" s="90"/>
    </row>
    <row r="332">
      <c r="B332" s="90"/>
      <c r="D332" s="90"/>
    </row>
    <row r="333">
      <c r="B333" s="90"/>
      <c r="D333" s="90"/>
    </row>
    <row r="334">
      <c r="B334" s="90"/>
      <c r="D334" s="90"/>
    </row>
    <row r="335">
      <c r="B335" s="90"/>
      <c r="D335" s="90"/>
    </row>
    <row r="336">
      <c r="B336" s="90"/>
      <c r="D336" s="90"/>
    </row>
    <row r="337">
      <c r="B337" s="90"/>
      <c r="D337" s="90"/>
    </row>
    <row r="338">
      <c r="B338" s="90"/>
      <c r="D338" s="90"/>
    </row>
    <row r="339">
      <c r="B339" s="90"/>
      <c r="D339" s="90"/>
    </row>
    <row r="340">
      <c r="B340" s="90"/>
      <c r="D340" s="90"/>
    </row>
    <row r="341">
      <c r="B341" s="90"/>
      <c r="D341" s="90"/>
    </row>
    <row r="342">
      <c r="B342" s="90"/>
      <c r="D342" s="90"/>
    </row>
    <row r="343">
      <c r="B343" s="90"/>
      <c r="D343" s="90"/>
    </row>
    <row r="344">
      <c r="B344" s="90"/>
      <c r="D344" s="90"/>
    </row>
    <row r="345">
      <c r="B345" s="90"/>
      <c r="D345" s="90"/>
    </row>
    <row r="346">
      <c r="B346" s="90"/>
      <c r="D346" s="90"/>
    </row>
    <row r="347">
      <c r="B347" s="90"/>
      <c r="D347" s="90"/>
    </row>
    <row r="348">
      <c r="B348" s="90"/>
      <c r="D348" s="90"/>
    </row>
    <row r="349">
      <c r="B349" s="90"/>
      <c r="D349" s="90"/>
    </row>
    <row r="350">
      <c r="B350" s="90"/>
      <c r="D350" s="90"/>
    </row>
    <row r="351">
      <c r="B351" s="90"/>
      <c r="D351" s="90"/>
    </row>
    <row r="352">
      <c r="B352" s="90"/>
      <c r="D352" s="90"/>
    </row>
    <row r="353">
      <c r="B353" s="90"/>
      <c r="D353" s="90"/>
    </row>
    <row r="354">
      <c r="B354" s="90"/>
      <c r="D354" s="90"/>
    </row>
    <row r="355">
      <c r="B355" s="90"/>
      <c r="D355" s="90"/>
    </row>
    <row r="356">
      <c r="B356" s="90"/>
      <c r="D356" s="90"/>
    </row>
    <row r="357">
      <c r="B357" s="90"/>
      <c r="D357" s="90"/>
    </row>
    <row r="358">
      <c r="B358" s="90"/>
      <c r="D358" s="90"/>
    </row>
    <row r="359">
      <c r="B359" s="90"/>
      <c r="D359" s="90"/>
    </row>
    <row r="360">
      <c r="B360" s="90"/>
      <c r="D360" s="90"/>
    </row>
    <row r="361">
      <c r="B361" s="90"/>
      <c r="D361" s="90"/>
    </row>
    <row r="362">
      <c r="B362" s="90"/>
      <c r="D362" s="90"/>
    </row>
    <row r="363">
      <c r="B363" s="90"/>
      <c r="D363" s="90"/>
    </row>
    <row r="364">
      <c r="B364" s="90"/>
      <c r="D364" s="90"/>
    </row>
    <row r="365">
      <c r="B365" s="90"/>
      <c r="D365" s="90"/>
    </row>
    <row r="366">
      <c r="B366" s="90"/>
      <c r="D366" s="90"/>
    </row>
    <row r="367">
      <c r="B367" s="90"/>
      <c r="D367" s="90"/>
    </row>
    <row r="368">
      <c r="B368" s="90"/>
      <c r="D368" s="90"/>
    </row>
    <row r="369">
      <c r="B369" s="90"/>
      <c r="D369" s="90"/>
    </row>
    <row r="370">
      <c r="B370" s="90"/>
      <c r="D370" s="90"/>
    </row>
    <row r="371">
      <c r="B371" s="90"/>
      <c r="D371" s="90"/>
    </row>
    <row r="372">
      <c r="B372" s="90"/>
      <c r="D372" s="90"/>
    </row>
    <row r="373">
      <c r="B373" s="90"/>
      <c r="D373" s="90"/>
    </row>
    <row r="374">
      <c r="B374" s="90"/>
      <c r="D374" s="90"/>
    </row>
    <row r="375">
      <c r="B375" s="90"/>
      <c r="D375" s="90"/>
    </row>
    <row r="376">
      <c r="B376" s="90"/>
      <c r="D376" s="90"/>
    </row>
    <row r="377">
      <c r="B377" s="90"/>
      <c r="D377" s="90"/>
    </row>
    <row r="378">
      <c r="B378" s="90"/>
      <c r="D378" s="90"/>
    </row>
    <row r="379">
      <c r="B379" s="90"/>
      <c r="D379" s="90"/>
    </row>
    <row r="380">
      <c r="B380" s="90"/>
      <c r="D380" s="90"/>
    </row>
    <row r="381">
      <c r="B381" s="90"/>
      <c r="D381" s="90"/>
    </row>
    <row r="382">
      <c r="B382" s="90"/>
      <c r="D382" s="90"/>
    </row>
    <row r="383">
      <c r="B383" s="90"/>
      <c r="D383" s="90"/>
    </row>
    <row r="384">
      <c r="B384" s="90"/>
      <c r="D384" s="90"/>
    </row>
    <row r="385">
      <c r="B385" s="90"/>
      <c r="D385" s="90"/>
    </row>
    <row r="386">
      <c r="B386" s="90"/>
      <c r="D386" s="90"/>
    </row>
    <row r="387">
      <c r="B387" s="90"/>
      <c r="D387" s="90"/>
    </row>
    <row r="388">
      <c r="B388" s="90"/>
      <c r="D388" s="90"/>
    </row>
    <row r="389">
      <c r="B389" s="90"/>
      <c r="D389" s="90"/>
    </row>
    <row r="390">
      <c r="B390" s="90"/>
      <c r="D390" s="90"/>
    </row>
    <row r="391">
      <c r="B391" s="90"/>
      <c r="D391" s="90"/>
    </row>
    <row r="392">
      <c r="B392" s="90"/>
      <c r="D392" s="90"/>
    </row>
    <row r="393">
      <c r="B393" s="90"/>
      <c r="D393" s="90"/>
    </row>
    <row r="394">
      <c r="B394" s="90"/>
      <c r="D394" s="90"/>
    </row>
    <row r="395">
      <c r="B395" s="90"/>
      <c r="D395" s="90"/>
    </row>
    <row r="396">
      <c r="B396" s="90"/>
      <c r="D396" s="90"/>
    </row>
    <row r="397">
      <c r="B397" s="90"/>
      <c r="D397" s="90"/>
    </row>
    <row r="398">
      <c r="B398" s="90"/>
      <c r="D398" s="90"/>
    </row>
    <row r="399">
      <c r="B399" s="90"/>
      <c r="D399" s="90"/>
    </row>
    <row r="400">
      <c r="B400" s="90"/>
      <c r="D400" s="90"/>
    </row>
    <row r="401">
      <c r="B401" s="90"/>
      <c r="D401" s="90"/>
    </row>
    <row r="402">
      <c r="B402" s="90"/>
      <c r="D402" s="90"/>
    </row>
    <row r="403">
      <c r="B403" s="90"/>
      <c r="D403" s="90"/>
    </row>
    <row r="404">
      <c r="B404" s="90"/>
      <c r="D404" s="90"/>
    </row>
    <row r="405">
      <c r="B405" s="90"/>
      <c r="D405" s="90"/>
    </row>
    <row r="406">
      <c r="B406" s="90"/>
      <c r="D406" s="90"/>
    </row>
    <row r="407">
      <c r="B407" s="90"/>
      <c r="D407" s="90"/>
    </row>
    <row r="408">
      <c r="B408" s="90"/>
      <c r="D408" s="90"/>
    </row>
    <row r="409">
      <c r="B409" s="90"/>
      <c r="D409" s="90"/>
    </row>
    <row r="410">
      <c r="B410" s="90"/>
      <c r="D410" s="90"/>
    </row>
    <row r="411">
      <c r="B411" s="90"/>
      <c r="D411" s="90"/>
    </row>
    <row r="412">
      <c r="B412" s="90"/>
      <c r="D412" s="90"/>
    </row>
    <row r="413">
      <c r="B413" s="90"/>
      <c r="D413" s="90"/>
    </row>
    <row r="414">
      <c r="B414" s="90"/>
      <c r="D414" s="90"/>
    </row>
    <row r="415">
      <c r="B415" s="90"/>
      <c r="D415" s="90"/>
    </row>
    <row r="416">
      <c r="B416" s="90"/>
      <c r="D416" s="90"/>
    </row>
    <row r="417">
      <c r="B417" s="90"/>
      <c r="D417" s="90"/>
    </row>
    <row r="418">
      <c r="B418" s="90"/>
      <c r="D418" s="90"/>
    </row>
    <row r="419">
      <c r="B419" s="90"/>
      <c r="D419" s="90"/>
    </row>
    <row r="420">
      <c r="B420" s="90"/>
      <c r="D420" s="90"/>
    </row>
    <row r="421">
      <c r="B421" s="90"/>
      <c r="D421" s="90"/>
    </row>
    <row r="422">
      <c r="B422" s="90"/>
      <c r="D422" s="90"/>
    </row>
    <row r="423">
      <c r="B423" s="90"/>
      <c r="D423" s="90"/>
    </row>
    <row r="424">
      <c r="B424" s="90"/>
      <c r="D424" s="90"/>
    </row>
    <row r="425">
      <c r="B425" s="90"/>
      <c r="D425" s="90"/>
    </row>
    <row r="426">
      <c r="B426" s="90"/>
      <c r="D426" s="90"/>
    </row>
    <row r="427">
      <c r="B427" s="90"/>
      <c r="D427" s="90"/>
    </row>
    <row r="428">
      <c r="B428" s="90"/>
      <c r="D428" s="90"/>
    </row>
    <row r="429">
      <c r="B429" s="90"/>
      <c r="D429" s="90"/>
    </row>
    <row r="430">
      <c r="B430" s="90"/>
      <c r="D430" s="90"/>
    </row>
    <row r="431">
      <c r="B431" s="90"/>
      <c r="D431" s="90"/>
    </row>
    <row r="432">
      <c r="B432" s="90"/>
      <c r="D432" s="90"/>
    </row>
    <row r="433">
      <c r="B433" s="90"/>
      <c r="D433" s="90"/>
    </row>
    <row r="434">
      <c r="B434" s="90"/>
      <c r="D434" s="90"/>
    </row>
    <row r="435">
      <c r="B435" s="90"/>
      <c r="D435" s="90"/>
    </row>
    <row r="436">
      <c r="B436" s="90"/>
      <c r="D436" s="90"/>
    </row>
    <row r="437">
      <c r="B437" s="90"/>
      <c r="D437" s="90"/>
    </row>
    <row r="438">
      <c r="B438" s="90"/>
      <c r="D438" s="90"/>
    </row>
    <row r="439">
      <c r="B439" s="90"/>
      <c r="D439" s="90"/>
    </row>
    <row r="440">
      <c r="B440" s="90"/>
      <c r="D440" s="90"/>
    </row>
    <row r="441">
      <c r="B441" s="90"/>
      <c r="D441" s="90"/>
    </row>
    <row r="442">
      <c r="B442" s="90"/>
      <c r="D442" s="90"/>
    </row>
    <row r="443">
      <c r="B443" s="90"/>
      <c r="D443" s="90"/>
    </row>
    <row r="444">
      <c r="B444" s="90"/>
      <c r="D444" s="90"/>
    </row>
    <row r="445">
      <c r="B445" s="90"/>
      <c r="D445" s="90"/>
    </row>
    <row r="446">
      <c r="B446" s="90"/>
      <c r="D446" s="90"/>
    </row>
    <row r="447">
      <c r="B447" s="90"/>
      <c r="D447" s="90"/>
    </row>
    <row r="448">
      <c r="B448" s="90"/>
      <c r="D448" s="90"/>
    </row>
    <row r="449">
      <c r="B449" s="90"/>
      <c r="D449" s="90"/>
    </row>
    <row r="450">
      <c r="B450" s="90"/>
      <c r="D450" s="90"/>
    </row>
    <row r="451">
      <c r="B451" s="90"/>
      <c r="D451" s="90"/>
    </row>
    <row r="452">
      <c r="B452" s="90"/>
      <c r="D452" s="90"/>
    </row>
    <row r="453">
      <c r="B453" s="90"/>
      <c r="D453" s="90"/>
    </row>
    <row r="454">
      <c r="B454" s="90"/>
      <c r="D454" s="90"/>
    </row>
    <row r="455">
      <c r="B455" s="90"/>
      <c r="D455" s="90"/>
    </row>
    <row r="456">
      <c r="B456" s="90"/>
      <c r="D456" s="90"/>
    </row>
    <row r="457">
      <c r="B457" s="90"/>
      <c r="D457" s="90"/>
    </row>
    <row r="458">
      <c r="B458" s="90"/>
      <c r="D458" s="90"/>
    </row>
    <row r="459">
      <c r="B459" s="90"/>
      <c r="D459" s="90"/>
    </row>
    <row r="460">
      <c r="B460" s="90"/>
      <c r="D460" s="90"/>
    </row>
    <row r="461">
      <c r="B461" s="90"/>
      <c r="D461" s="90"/>
    </row>
    <row r="462">
      <c r="B462" s="90"/>
      <c r="D462" s="90"/>
    </row>
    <row r="463">
      <c r="B463" s="90"/>
      <c r="D463" s="90"/>
    </row>
    <row r="464">
      <c r="B464" s="90"/>
      <c r="D464" s="90"/>
    </row>
    <row r="465">
      <c r="B465" s="90"/>
      <c r="D465" s="90"/>
    </row>
    <row r="466">
      <c r="B466" s="90"/>
      <c r="D466" s="90"/>
    </row>
    <row r="467">
      <c r="B467" s="90"/>
      <c r="D467" s="90"/>
    </row>
    <row r="468">
      <c r="B468" s="90"/>
      <c r="D468" s="90"/>
    </row>
    <row r="469">
      <c r="B469" s="90"/>
      <c r="D469" s="90"/>
    </row>
    <row r="470">
      <c r="B470" s="90"/>
      <c r="D470" s="90"/>
    </row>
    <row r="471">
      <c r="B471" s="90"/>
      <c r="D471" s="90"/>
    </row>
    <row r="472">
      <c r="B472" s="90"/>
      <c r="D472" s="90"/>
    </row>
    <row r="473">
      <c r="B473" s="90"/>
      <c r="D473" s="90"/>
    </row>
    <row r="474">
      <c r="B474" s="90"/>
      <c r="D474" s="90"/>
    </row>
    <row r="475">
      <c r="B475" s="90"/>
      <c r="D475" s="90"/>
    </row>
    <row r="476">
      <c r="B476" s="90"/>
      <c r="D476" s="90"/>
    </row>
    <row r="477">
      <c r="B477" s="90"/>
      <c r="D477" s="90"/>
    </row>
    <row r="478">
      <c r="B478" s="90"/>
      <c r="D478" s="90"/>
    </row>
    <row r="479">
      <c r="B479" s="90"/>
      <c r="D479" s="90"/>
    </row>
    <row r="480">
      <c r="B480" s="90"/>
      <c r="D480" s="90"/>
    </row>
    <row r="481">
      <c r="B481" s="90"/>
      <c r="D481" s="90"/>
    </row>
    <row r="482">
      <c r="B482" s="90"/>
      <c r="D482" s="90"/>
    </row>
    <row r="483">
      <c r="B483" s="90"/>
      <c r="D483" s="90"/>
    </row>
    <row r="484">
      <c r="B484" s="90"/>
      <c r="D484" s="90"/>
    </row>
    <row r="485">
      <c r="B485" s="90"/>
      <c r="D485" s="90"/>
    </row>
    <row r="486">
      <c r="B486" s="90"/>
      <c r="D486" s="90"/>
    </row>
    <row r="487">
      <c r="B487" s="90"/>
      <c r="D487" s="90"/>
    </row>
    <row r="488">
      <c r="B488" s="90"/>
      <c r="D488" s="90"/>
    </row>
    <row r="489">
      <c r="B489" s="90"/>
      <c r="D489" s="90"/>
    </row>
    <row r="490">
      <c r="B490" s="90"/>
      <c r="D490" s="90"/>
    </row>
    <row r="491">
      <c r="B491" s="90"/>
      <c r="D491" s="90"/>
    </row>
    <row r="492">
      <c r="B492" s="90"/>
      <c r="D492" s="90"/>
    </row>
    <row r="493">
      <c r="B493" s="90"/>
      <c r="D493" s="90"/>
    </row>
    <row r="494">
      <c r="B494" s="90"/>
      <c r="D494" s="90"/>
    </row>
    <row r="495">
      <c r="B495" s="90"/>
      <c r="D495" s="90"/>
    </row>
    <row r="496">
      <c r="B496" s="90"/>
      <c r="D496" s="90"/>
    </row>
    <row r="497">
      <c r="B497" s="90"/>
      <c r="D497" s="90"/>
    </row>
    <row r="498">
      <c r="B498" s="90"/>
      <c r="D498" s="90"/>
    </row>
    <row r="499">
      <c r="B499" s="90"/>
      <c r="D499" s="90"/>
    </row>
    <row r="500">
      <c r="B500" s="90"/>
      <c r="D500" s="90"/>
    </row>
    <row r="501">
      <c r="B501" s="90"/>
      <c r="D501" s="90"/>
    </row>
    <row r="502">
      <c r="B502" s="90"/>
      <c r="D502" s="90"/>
    </row>
    <row r="503">
      <c r="B503" s="90"/>
      <c r="D503" s="90"/>
    </row>
    <row r="504">
      <c r="B504" s="90"/>
      <c r="D504" s="90"/>
    </row>
    <row r="505">
      <c r="B505" s="90"/>
      <c r="D505" s="90"/>
    </row>
    <row r="506">
      <c r="B506" s="90"/>
      <c r="D506" s="90"/>
    </row>
    <row r="507">
      <c r="B507" s="90"/>
      <c r="D507" s="90"/>
    </row>
    <row r="508">
      <c r="B508" s="90"/>
      <c r="D508" s="90"/>
    </row>
    <row r="509">
      <c r="B509" s="90"/>
      <c r="D509" s="90"/>
    </row>
    <row r="510">
      <c r="B510" s="90"/>
      <c r="D510" s="90"/>
    </row>
    <row r="511">
      <c r="B511" s="90"/>
      <c r="D511" s="90"/>
    </row>
    <row r="512">
      <c r="B512" s="90"/>
      <c r="D512" s="90"/>
    </row>
    <row r="513">
      <c r="B513" s="90"/>
      <c r="D513" s="90"/>
    </row>
    <row r="514">
      <c r="B514" s="90"/>
      <c r="D514" s="90"/>
    </row>
    <row r="515">
      <c r="B515" s="90"/>
      <c r="D515" s="90"/>
    </row>
    <row r="516">
      <c r="B516" s="90"/>
      <c r="D516" s="90"/>
    </row>
    <row r="517">
      <c r="B517" s="90"/>
      <c r="D517" s="90"/>
    </row>
    <row r="518">
      <c r="B518" s="90"/>
      <c r="D518" s="90"/>
    </row>
    <row r="519">
      <c r="B519" s="90"/>
      <c r="D519" s="90"/>
    </row>
    <row r="520">
      <c r="B520" s="90"/>
      <c r="D520" s="90"/>
    </row>
    <row r="521">
      <c r="B521" s="90"/>
      <c r="D521" s="90"/>
    </row>
    <row r="522">
      <c r="B522" s="90"/>
      <c r="D522" s="90"/>
    </row>
    <row r="523">
      <c r="B523" s="90"/>
      <c r="D523" s="90"/>
    </row>
    <row r="524">
      <c r="B524" s="90"/>
      <c r="D524" s="90"/>
    </row>
    <row r="525">
      <c r="B525" s="90"/>
      <c r="D525" s="90"/>
    </row>
    <row r="526">
      <c r="B526" s="90"/>
      <c r="D526" s="90"/>
    </row>
    <row r="527">
      <c r="B527" s="90"/>
      <c r="D527" s="90"/>
    </row>
    <row r="528">
      <c r="B528" s="90"/>
      <c r="D528" s="90"/>
    </row>
    <row r="529">
      <c r="B529" s="90"/>
      <c r="D529" s="90"/>
    </row>
    <row r="530">
      <c r="B530" s="90"/>
      <c r="D530" s="90"/>
    </row>
    <row r="531">
      <c r="B531" s="90"/>
      <c r="D531" s="90"/>
    </row>
    <row r="532">
      <c r="B532" s="90"/>
      <c r="D532" s="90"/>
    </row>
    <row r="533">
      <c r="B533" s="90"/>
      <c r="D533" s="90"/>
    </row>
    <row r="534">
      <c r="B534" s="90"/>
      <c r="D534" s="90"/>
    </row>
    <row r="535">
      <c r="B535" s="90"/>
      <c r="D535" s="90"/>
    </row>
    <row r="536">
      <c r="B536" s="90"/>
      <c r="D536" s="90"/>
    </row>
    <row r="537">
      <c r="B537" s="90"/>
      <c r="D537" s="90"/>
    </row>
    <row r="538">
      <c r="B538" s="90"/>
      <c r="D538" s="90"/>
    </row>
    <row r="539">
      <c r="B539" s="90"/>
      <c r="D539" s="90"/>
    </row>
    <row r="540">
      <c r="B540" s="90"/>
      <c r="D540" s="90"/>
    </row>
    <row r="541">
      <c r="B541" s="90"/>
      <c r="D541" s="90"/>
    </row>
    <row r="542">
      <c r="B542" s="90"/>
      <c r="D542" s="90"/>
    </row>
    <row r="543">
      <c r="B543" s="90"/>
      <c r="D543" s="90"/>
    </row>
    <row r="544">
      <c r="B544" s="90"/>
      <c r="D544" s="90"/>
    </row>
    <row r="545">
      <c r="B545" s="90"/>
      <c r="D545" s="90"/>
    </row>
    <row r="546">
      <c r="B546" s="90"/>
      <c r="D546" s="90"/>
    </row>
    <row r="547">
      <c r="B547" s="90"/>
      <c r="D547" s="90"/>
    </row>
    <row r="548">
      <c r="B548" s="90"/>
      <c r="D548" s="90"/>
    </row>
    <row r="549">
      <c r="B549" s="90"/>
      <c r="D549" s="90"/>
    </row>
    <row r="550">
      <c r="B550" s="90"/>
      <c r="D550" s="90"/>
    </row>
    <row r="551">
      <c r="B551" s="90"/>
      <c r="D551" s="90"/>
    </row>
    <row r="552">
      <c r="B552" s="90"/>
      <c r="D552" s="90"/>
    </row>
    <row r="553">
      <c r="B553" s="90"/>
      <c r="D553" s="90"/>
    </row>
    <row r="554">
      <c r="B554" s="90"/>
      <c r="D554" s="90"/>
    </row>
    <row r="555">
      <c r="B555" s="90"/>
      <c r="D555" s="90"/>
    </row>
    <row r="556">
      <c r="B556" s="90"/>
      <c r="D556" s="90"/>
    </row>
    <row r="557">
      <c r="B557" s="90"/>
      <c r="D557" s="90"/>
    </row>
    <row r="558">
      <c r="B558" s="90"/>
      <c r="D558" s="90"/>
    </row>
    <row r="559">
      <c r="B559" s="90"/>
      <c r="D559" s="90"/>
    </row>
    <row r="560">
      <c r="B560" s="90"/>
      <c r="D560" s="90"/>
    </row>
    <row r="561">
      <c r="B561" s="90"/>
      <c r="D561" s="90"/>
    </row>
    <row r="562">
      <c r="B562" s="90"/>
      <c r="D562" s="90"/>
    </row>
    <row r="563">
      <c r="B563" s="90"/>
      <c r="D563" s="90"/>
    </row>
    <row r="564">
      <c r="B564" s="90"/>
      <c r="D564" s="90"/>
    </row>
    <row r="565">
      <c r="B565" s="90"/>
      <c r="D565" s="90"/>
    </row>
    <row r="566">
      <c r="B566" s="90"/>
      <c r="D566" s="90"/>
    </row>
    <row r="567">
      <c r="B567" s="90"/>
      <c r="D567" s="90"/>
    </row>
    <row r="568">
      <c r="B568" s="90"/>
      <c r="D568" s="90"/>
    </row>
    <row r="569">
      <c r="B569" s="90"/>
      <c r="D569" s="90"/>
    </row>
    <row r="570">
      <c r="B570" s="90"/>
      <c r="D570" s="90"/>
    </row>
    <row r="571">
      <c r="B571" s="90"/>
      <c r="D571" s="90"/>
    </row>
    <row r="572">
      <c r="B572" s="90"/>
      <c r="D572" s="90"/>
    </row>
    <row r="573">
      <c r="B573" s="90"/>
      <c r="D573" s="90"/>
    </row>
    <row r="574">
      <c r="B574" s="90"/>
      <c r="D574" s="90"/>
    </row>
    <row r="575">
      <c r="B575" s="90"/>
      <c r="D575" s="90"/>
    </row>
    <row r="576">
      <c r="B576" s="90"/>
      <c r="D576" s="90"/>
    </row>
    <row r="577">
      <c r="B577" s="90"/>
      <c r="D577" s="90"/>
    </row>
    <row r="578">
      <c r="B578" s="90"/>
      <c r="D578" s="90"/>
    </row>
    <row r="579">
      <c r="B579" s="90"/>
      <c r="D579" s="90"/>
    </row>
    <row r="580">
      <c r="B580" s="90"/>
      <c r="D580" s="90"/>
    </row>
    <row r="581">
      <c r="B581" s="90"/>
      <c r="D581" s="90"/>
    </row>
    <row r="582">
      <c r="B582" s="90"/>
      <c r="D582" s="90"/>
    </row>
    <row r="583">
      <c r="B583" s="90"/>
      <c r="D583" s="90"/>
    </row>
    <row r="584">
      <c r="B584" s="90"/>
      <c r="D584" s="90"/>
    </row>
    <row r="585">
      <c r="B585" s="90"/>
      <c r="D585" s="90"/>
    </row>
    <row r="586">
      <c r="B586" s="90"/>
      <c r="D586" s="90"/>
    </row>
    <row r="587">
      <c r="B587" s="90"/>
      <c r="D587" s="90"/>
    </row>
    <row r="588">
      <c r="B588" s="90"/>
      <c r="D588" s="90"/>
    </row>
    <row r="589">
      <c r="B589" s="90"/>
      <c r="D589" s="90"/>
    </row>
    <row r="590">
      <c r="B590" s="90"/>
      <c r="D590" s="90"/>
    </row>
    <row r="591">
      <c r="B591" s="90"/>
      <c r="D591" s="90"/>
    </row>
    <row r="592">
      <c r="B592" s="90"/>
      <c r="D592" s="90"/>
    </row>
    <row r="593">
      <c r="B593" s="90"/>
      <c r="D593" s="90"/>
    </row>
    <row r="594">
      <c r="B594" s="90"/>
      <c r="D594" s="90"/>
    </row>
    <row r="595">
      <c r="B595" s="90"/>
      <c r="D595" s="90"/>
    </row>
    <row r="596">
      <c r="B596" s="90"/>
      <c r="D596" s="90"/>
    </row>
    <row r="597">
      <c r="B597" s="90"/>
      <c r="D597" s="90"/>
    </row>
    <row r="598">
      <c r="B598" s="90"/>
      <c r="D598" s="90"/>
    </row>
    <row r="599">
      <c r="B599" s="90"/>
      <c r="D599" s="90"/>
    </row>
    <row r="600">
      <c r="B600" s="90"/>
      <c r="D600" s="90"/>
    </row>
    <row r="601">
      <c r="B601" s="90"/>
      <c r="D601" s="90"/>
    </row>
    <row r="602">
      <c r="B602" s="90"/>
      <c r="D602" s="90"/>
    </row>
    <row r="603">
      <c r="B603" s="90"/>
      <c r="D603" s="90"/>
    </row>
    <row r="604">
      <c r="B604" s="90"/>
      <c r="D604" s="90"/>
    </row>
    <row r="605">
      <c r="B605" s="90"/>
      <c r="D605" s="90"/>
    </row>
    <row r="606">
      <c r="B606" s="90"/>
      <c r="D606" s="90"/>
    </row>
    <row r="607">
      <c r="B607" s="90"/>
      <c r="D607" s="90"/>
    </row>
    <row r="608">
      <c r="B608" s="90"/>
      <c r="D608" s="90"/>
    </row>
    <row r="609">
      <c r="B609" s="90"/>
      <c r="D609" s="90"/>
    </row>
    <row r="610">
      <c r="B610" s="90"/>
      <c r="D610" s="90"/>
    </row>
    <row r="611">
      <c r="B611" s="90"/>
      <c r="D611" s="90"/>
    </row>
    <row r="612">
      <c r="B612" s="90"/>
      <c r="D612" s="90"/>
    </row>
    <row r="613">
      <c r="B613" s="90"/>
      <c r="D613" s="90"/>
    </row>
    <row r="614">
      <c r="B614" s="90"/>
      <c r="D614" s="90"/>
    </row>
    <row r="615">
      <c r="B615" s="90"/>
      <c r="D615" s="90"/>
    </row>
    <row r="616">
      <c r="B616" s="90"/>
      <c r="D616" s="90"/>
    </row>
    <row r="617">
      <c r="B617" s="90"/>
      <c r="D617" s="90"/>
    </row>
    <row r="618">
      <c r="B618" s="90"/>
      <c r="D618" s="90"/>
    </row>
    <row r="619">
      <c r="B619" s="90"/>
      <c r="D619" s="90"/>
    </row>
    <row r="620">
      <c r="B620" s="90"/>
      <c r="D620" s="90"/>
    </row>
    <row r="621">
      <c r="B621" s="90"/>
      <c r="D621" s="90"/>
    </row>
    <row r="622">
      <c r="B622" s="90"/>
      <c r="D622" s="90"/>
    </row>
    <row r="623">
      <c r="B623" s="90"/>
      <c r="D623" s="90"/>
    </row>
    <row r="624">
      <c r="B624" s="90"/>
      <c r="D624" s="90"/>
    </row>
    <row r="625">
      <c r="B625" s="90"/>
      <c r="D625" s="90"/>
    </row>
    <row r="626">
      <c r="B626" s="90"/>
      <c r="D626" s="90"/>
    </row>
    <row r="627">
      <c r="B627" s="90"/>
      <c r="D627" s="90"/>
    </row>
    <row r="628">
      <c r="B628" s="90"/>
      <c r="D628" s="90"/>
    </row>
    <row r="629">
      <c r="B629" s="90"/>
      <c r="D629" s="90"/>
    </row>
    <row r="630">
      <c r="B630" s="90"/>
      <c r="D630" s="90"/>
    </row>
    <row r="631">
      <c r="B631" s="90"/>
      <c r="D631" s="90"/>
    </row>
    <row r="632">
      <c r="B632" s="90"/>
      <c r="D632" s="90"/>
    </row>
    <row r="633">
      <c r="B633" s="90"/>
      <c r="D633" s="90"/>
    </row>
    <row r="634">
      <c r="B634" s="90"/>
      <c r="D634" s="90"/>
    </row>
    <row r="635">
      <c r="B635" s="90"/>
      <c r="D635" s="90"/>
    </row>
    <row r="636">
      <c r="B636" s="90"/>
      <c r="D636" s="90"/>
    </row>
    <row r="637">
      <c r="B637" s="90"/>
      <c r="D637" s="90"/>
    </row>
    <row r="638">
      <c r="B638" s="90"/>
      <c r="D638" s="90"/>
    </row>
    <row r="639">
      <c r="B639" s="90"/>
      <c r="D639" s="90"/>
    </row>
    <row r="640">
      <c r="B640" s="90"/>
      <c r="D640" s="90"/>
    </row>
    <row r="641">
      <c r="B641" s="90"/>
      <c r="D641" s="90"/>
    </row>
    <row r="642">
      <c r="B642" s="90"/>
      <c r="D642" s="90"/>
    </row>
    <row r="643">
      <c r="B643" s="90"/>
      <c r="D643" s="90"/>
    </row>
    <row r="644">
      <c r="B644" s="90"/>
      <c r="D644" s="90"/>
    </row>
    <row r="645">
      <c r="B645" s="90"/>
      <c r="D645" s="90"/>
    </row>
    <row r="646">
      <c r="B646" s="90"/>
      <c r="D646" s="90"/>
    </row>
    <row r="647">
      <c r="B647" s="90"/>
      <c r="D647" s="90"/>
    </row>
    <row r="648">
      <c r="B648" s="90"/>
      <c r="D648" s="90"/>
    </row>
    <row r="649">
      <c r="B649" s="90"/>
      <c r="D649" s="90"/>
    </row>
    <row r="650">
      <c r="B650" s="90"/>
      <c r="D650" s="90"/>
    </row>
    <row r="651">
      <c r="B651" s="90"/>
      <c r="D651" s="90"/>
    </row>
    <row r="652">
      <c r="B652" s="90"/>
      <c r="D652" s="90"/>
    </row>
    <row r="653">
      <c r="B653" s="90"/>
      <c r="D653" s="90"/>
    </row>
    <row r="654">
      <c r="B654" s="90"/>
      <c r="D654" s="90"/>
    </row>
    <row r="655">
      <c r="B655" s="90"/>
      <c r="D655" s="90"/>
    </row>
    <row r="656">
      <c r="B656" s="90"/>
      <c r="D656" s="90"/>
    </row>
    <row r="657">
      <c r="B657" s="90"/>
      <c r="D657" s="90"/>
    </row>
    <row r="658">
      <c r="B658" s="90"/>
      <c r="D658" s="90"/>
    </row>
    <row r="659">
      <c r="B659" s="90"/>
      <c r="D659" s="90"/>
    </row>
    <row r="660">
      <c r="B660" s="90"/>
      <c r="D660" s="90"/>
    </row>
    <row r="661">
      <c r="B661" s="90"/>
      <c r="D661" s="90"/>
    </row>
    <row r="662">
      <c r="B662" s="90"/>
      <c r="D662" s="90"/>
    </row>
    <row r="663">
      <c r="B663" s="90"/>
      <c r="D663" s="90"/>
    </row>
    <row r="664">
      <c r="B664" s="90"/>
      <c r="D664" s="90"/>
    </row>
    <row r="665">
      <c r="B665" s="90"/>
      <c r="D665" s="90"/>
    </row>
    <row r="666">
      <c r="B666" s="90"/>
      <c r="D666" s="90"/>
    </row>
    <row r="667">
      <c r="B667" s="90"/>
      <c r="D667" s="90"/>
    </row>
    <row r="668">
      <c r="B668" s="90"/>
      <c r="D668" s="90"/>
    </row>
    <row r="669">
      <c r="B669" s="90"/>
      <c r="D669" s="90"/>
    </row>
    <row r="670">
      <c r="B670" s="90"/>
      <c r="D670" s="90"/>
    </row>
    <row r="671">
      <c r="B671" s="90"/>
      <c r="D671" s="90"/>
    </row>
    <row r="672">
      <c r="B672" s="90"/>
      <c r="D672" s="90"/>
    </row>
    <row r="673">
      <c r="B673" s="90"/>
      <c r="D673" s="90"/>
    </row>
    <row r="674">
      <c r="B674" s="90"/>
      <c r="D674" s="90"/>
    </row>
    <row r="675">
      <c r="B675" s="90"/>
      <c r="D675" s="90"/>
    </row>
    <row r="676">
      <c r="B676" s="90"/>
      <c r="D676" s="90"/>
    </row>
    <row r="677">
      <c r="B677" s="90"/>
      <c r="D677" s="90"/>
    </row>
    <row r="678">
      <c r="B678" s="90"/>
      <c r="D678" s="90"/>
    </row>
    <row r="679">
      <c r="B679" s="90"/>
      <c r="D679" s="90"/>
    </row>
    <row r="680">
      <c r="B680" s="90"/>
      <c r="D680" s="90"/>
    </row>
    <row r="681">
      <c r="B681" s="90"/>
      <c r="D681" s="90"/>
    </row>
    <row r="682">
      <c r="B682" s="90"/>
      <c r="D682" s="90"/>
    </row>
    <row r="683">
      <c r="B683" s="90"/>
      <c r="D683" s="90"/>
    </row>
    <row r="684">
      <c r="B684" s="90"/>
      <c r="D684" s="90"/>
    </row>
    <row r="685">
      <c r="B685" s="90"/>
      <c r="D685" s="90"/>
    </row>
    <row r="686">
      <c r="B686" s="90"/>
      <c r="D686" s="90"/>
    </row>
    <row r="687">
      <c r="B687" s="90"/>
      <c r="D687" s="90"/>
    </row>
    <row r="688">
      <c r="B688" s="90"/>
      <c r="D688" s="90"/>
    </row>
    <row r="689">
      <c r="B689" s="90"/>
      <c r="D689" s="90"/>
    </row>
    <row r="690">
      <c r="B690" s="90"/>
      <c r="D690" s="90"/>
    </row>
    <row r="691">
      <c r="B691" s="90"/>
      <c r="D691" s="90"/>
    </row>
    <row r="692">
      <c r="B692" s="90"/>
      <c r="D692" s="90"/>
    </row>
    <row r="693">
      <c r="B693" s="90"/>
      <c r="D693" s="90"/>
    </row>
    <row r="694">
      <c r="B694" s="90"/>
      <c r="D694" s="90"/>
    </row>
    <row r="695">
      <c r="B695" s="90"/>
      <c r="D695" s="90"/>
    </row>
    <row r="696">
      <c r="B696" s="90"/>
      <c r="D696" s="90"/>
    </row>
    <row r="697">
      <c r="B697" s="90"/>
      <c r="D697" s="90"/>
    </row>
    <row r="698">
      <c r="B698" s="90"/>
      <c r="D698" s="90"/>
    </row>
    <row r="699">
      <c r="B699" s="90"/>
      <c r="D699" s="90"/>
    </row>
    <row r="700">
      <c r="B700" s="90"/>
      <c r="D700" s="90"/>
    </row>
    <row r="701">
      <c r="B701" s="90"/>
      <c r="D701" s="90"/>
    </row>
    <row r="702">
      <c r="B702" s="90"/>
      <c r="D702" s="90"/>
    </row>
    <row r="703">
      <c r="B703" s="90"/>
      <c r="D703" s="90"/>
    </row>
    <row r="704">
      <c r="B704" s="90"/>
      <c r="D704" s="90"/>
    </row>
    <row r="705">
      <c r="B705" s="90"/>
      <c r="D705" s="90"/>
    </row>
    <row r="706">
      <c r="B706" s="90"/>
      <c r="D706" s="90"/>
    </row>
    <row r="707">
      <c r="B707" s="90"/>
      <c r="D707" s="90"/>
    </row>
    <row r="708">
      <c r="B708" s="90"/>
      <c r="D708" s="90"/>
    </row>
    <row r="709">
      <c r="B709" s="90"/>
      <c r="D709" s="90"/>
    </row>
    <row r="710">
      <c r="B710" s="90"/>
      <c r="D710" s="90"/>
    </row>
    <row r="711">
      <c r="B711" s="90"/>
      <c r="D711" s="90"/>
    </row>
    <row r="712">
      <c r="B712" s="90"/>
      <c r="D712" s="90"/>
    </row>
    <row r="713">
      <c r="B713" s="90"/>
      <c r="D713" s="90"/>
    </row>
    <row r="714">
      <c r="B714" s="90"/>
      <c r="D714" s="90"/>
    </row>
    <row r="715">
      <c r="B715" s="90"/>
      <c r="D715" s="90"/>
    </row>
    <row r="716">
      <c r="B716" s="90"/>
      <c r="D716" s="90"/>
    </row>
    <row r="717">
      <c r="B717" s="90"/>
      <c r="D717" s="90"/>
    </row>
    <row r="718">
      <c r="B718" s="90"/>
      <c r="D718" s="90"/>
    </row>
    <row r="719">
      <c r="B719" s="90"/>
      <c r="D719" s="90"/>
    </row>
    <row r="720">
      <c r="B720" s="90"/>
      <c r="D720" s="90"/>
    </row>
    <row r="721">
      <c r="B721" s="90"/>
      <c r="D721" s="90"/>
    </row>
    <row r="722">
      <c r="B722" s="90"/>
      <c r="D722" s="90"/>
    </row>
    <row r="723">
      <c r="B723" s="90"/>
      <c r="D723" s="90"/>
    </row>
    <row r="724">
      <c r="B724" s="90"/>
      <c r="D724" s="90"/>
    </row>
    <row r="725">
      <c r="B725" s="90"/>
      <c r="D725" s="90"/>
    </row>
    <row r="726">
      <c r="B726" s="90"/>
      <c r="D726" s="90"/>
    </row>
    <row r="727">
      <c r="B727" s="90"/>
      <c r="D727" s="90"/>
    </row>
    <row r="728">
      <c r="B728" s="90"/>
      <c r="D728" s="90"/>
    </row>
    <row r="729">
      <c r="B729" s="90"/>
      <c r="D729" s="90"/>
    </row>
    <row r="730">
      <c r="B730" s="90"/>
      <c r="D730" s="90"/>
    </row>
    <row r="731">
      <c r="B731" s="90"/>
      <c r="D731" s="90"/>
    </row>
    <row r="732">
      <c r="B732" s="90"/>
      <c r="D732" s="90"/>
    </row>
    <row r="733">
      <c r="B733" s="90"/>
      <c r="D733" s="90"/>
    </row>
    <row r="734">
      <c r="B734" s="90"/>
      <c r="D734" s="90"/>
    </row>
    <row r="735">
      <c r="B735" s="90"/>
      <c r="D735" s="90"/>
    </row>
    <row r="736">
      <c r="B736" s="90"/>
      <c r="D736" s="90"/>
    </row>
    <row r="737">
      <c r="B737" s="90"/>
      <c r="D737" s="90"/>
    </row>
    <row r="738">
      <c r="B738" s="90"/>
      <c r="D738" s="90"/>
    </row>
    <row r="739">
      <c r="B739" s="90"/>
      <c r="D739" s="90"/>
    </row>
    <row r="740">
      <c r="B740" s="90"/>
      <c r="D740" s="90"/>
    </row>
    <row r="741">
      <c r="B741" s="90"/>
      <c r="D741" s="90"/>
    </row>
    <row r="742">
      <c r="B742" s="90"/>
      <c r="D742" s="90"/>
    </row>
    <row r="743">
      <c r="B743" s="90"/>
      <c r="D743" s="90"/>
    </row>
    <row r="744">
      <c r="B744" s="90"/>
      <c r="D744" s="90"/>
    </row>
    <row r="745">
      <c r="B745" s="90"/>
      <c r="D745" s="90"/>
    </row>
    <row r="746">
      <c r="B746" s="90"/>
      <c r="D746" s="90"/>
    </row>
    <row r="747">
      <c r="B747" s="90"/>
      <c r="D747" s="90"/>
    </row>
    <row r="748">
      <c r="B748" s="90"/>
      <c r="D748" s="90"/>
    </row>
    <row r="749">
      <c r="B749" s="90"/>
      <c r="D749" s="90"/>
    </row>
    <row r="750">
      <c r="B750" s="90"/>
      <c r="D750" s="90"/>
    </row>
    <row r="751">
      <c r="B751" s="90"/>
      <c r="D751" s="90"/>
    </row>
    <row r="752">
      <c r="B752" s="90"/>
      <c r="D752" s="90"/>
    </row>
    <row r="753">
      <c r="B753" s="90"/>
      <c r="D753" s="90"/>
    </row>
    <row r="754">
      <c r="B754" s="90"/>
      <c r="D754" s="90"/>
    </row>
    <row r="755">
      <c r="B755" s="90"/>
      <c r="D755" s="90"/>
    </row>
    <row r="756">
      <c r="B756" s="90"/>
      <c r="D756" s="90"/>
    </row>
    <row r="757">
      <c r="B757" s="90"/>
      <c r="D757" s="90"/>
    </row>
    <row r="758">
      <c r="B758" s="90"/>
      <c r="D758" s="90"/>
    </row>
    <row r="759">
      <c r="B759" s="90"/>
      <c r="D759" s="90"/>
    </row>
    <row r="760">
      <c r="B760" s="90"/>
      <c r="D760" s="90"/>
    </row>
    <row r="761">
      <c r="B761" s="90"/>
      <c r="D761" s="90"/>
    </row>
    <row r="762">
      <c r="B762" s="90"/>
      <c r="D762" s="90"/>
    </row>
    <row r="763">
      <c r="B763" s="90"/>
      <c r="D763" s="90"/>
    </row>
    <row r="764">
      <c r="B764" s="90"/>
      <c r="D764" s="90"/>
    </row>
    <row r="765">
      <c r="B765" s="90"/>
      <c r="D765" s="90"/>
    </row>
    <row r="766">
      <c r="B766" s="90"/>
      <c r="D766" s="90"/>
    </row>
    <row r="767">
      <c r="B767" s="90"/>
      <c r="D767" s="90"/>
    </row>
    <row r="768">
      <c r="B768" s="90"/>
      <c r="D768" s="90"/>
    </row>
    <row r="769">
      <c r="B769" s="90"/>
      <c r="D769" s="90"/>
    </row>
    <row r="770">
      <c r="B770" s="90"/>
      <c r="D770" s="90"/>
    </row>
    <row r="771">
      <c r="B771" s="90"/>
      <c r="D771" s="90"/>
    </row>
    <row r="772">
      <c r="B772" s="90"/>
      <c r="D772" s="90"/>
    </row>
    <row r="773">
      <c r="B773" s="90"/>
      <c r="D773" s="90"/>
    </row>
    <row r="774">
      <c r="B774" s="90"/>
      <c r="D774" s="90"/>
    </row>
    <row r="775">
      <c r="B775" s="90"/>
      <c r="D775" s="90"/>
    </row>
    <row r="776">
      <c r="B776" s="90"/>
      <c r="D776" s="90"/>
    </row>
    <row r="777">
      <c r="B777" s="90"/>
      <c r="D777" s="90"/>
    </row>
    <row r="778">
      <c r="B778" s="90"/>
      <c r="D778" s="90"/>
    </row>
    <row r="779">
      <c r="B779" s="90"/>
      <c r="D779" s="90"/>
    </row>
    <row r="780">
      <c r="B780" s="90"/>
      <c r="D780" s="90"/>
    </row>
    <row r="781">
      <c r="B781" s="90"/>
      <c r="D781" s="90"/>
    </row>
    <row r="782">
      <c r="B782" s="90"/>
      <c r="D782" s="90"/>
    </row>
    <row r="783">
      <c r="B783" s="90"/>
      <c r="D783" s="90"/>
    </row>
    <row r="784">
      <c r="B784" s="90"/>
      <c r="D784" s="90"/>
    </row>
    <row r="785">
      <c r="B785" s="90"/>
      <c r="D785" s="90"/>
    </row>
    <row r="786">
      <c r="B786" s="90"/>
      <c r="D786" s="90"/>
    </row>
    <row r="787">
      <c r="B787" s="90"/>
      <c r="D787" s="90"/>
    </row>
    <row r="788">
      <c r="B788" s="90"/>
      <c r="D788" s="90"/>
    </row>
    <row r="789">
      <c r="B789" s="90"/>
      <c r="D789" s="90"/>
    </row>
    <row r="790">
      <c r="B790" s="90"/>
      <c r="D790" s="90"/>
    </row>
    <row r="791">
      <c r="B791" s="90"/>
      <c r="D791" s="90"/>
    </row>
    <row r="792">
      <c r="B792" s="90"/>
      <c r="D792" s="90"/>
    </row>
    <row r="793">
      <c r="B793" s="90"/>
      <c r="D793" s="90"/>
    </row>
    <row r="794">
      <c r="B794" s="90"/>
      <c r="D794" s="90"/>
    </row>
    <row r="795">
      <c r="B795" s="90"/>
      <c r="D795" s="90"/>
    </row>
    <row r="796">
      <c r="B796" s="90"/>
      <c r="D796" s="90"/>
    </row>
    <row r="797">
      <c r="B797" s="90"/>
      <c r="D797" s="90"/>
    </row>
    <row r="798">
      <c r="B798" s="90"/>
      <c r="D798" s="90"/>
    </row>
    <row r="799">
      <c r="B799" s="90"/>
      <c r="D799" s="90"/>
    </row>
    <row r="800">
      <c r="B800" s="90"/>
      <c r="D800" s="90"/>
    </row>
    <row r="801">
      <c r="B801" s="90"/>
      <c r="D801" s="90"/>
    </row>
    <row r="802">
      <c r="B802" s="90"/>
      <c r="D802" s="90"/>
    </row>
    <row r="803">
      <c r="B803" s="90"/>
      <c r="D803" s="90"/>
    </row>
    <row r="804">
      <c r="B804" s="90"/>
      <c r="D804" s="90"/>
    </row>
    <row r="805">
      <c r="B805" s="90"/>
      <c r="D805" s="90"/>
    </row>
    <row r="806">
      <c r="B806" s="90"/>
      <c r="D806" s="90"/>
    </row>
    <row r="807">
      <c r="B807" s="90"/>
      <c r="D807" s="90"/>
    </row>
    <row r="808">
      <c r="B808" s="90"/>
      <c r="D808" s="90"/>
    </row>
    <row r="809">
      <c r="B809" s="90"/>
      <c r="D809" s="90"/>
    </row>
    <row r="810">
      <c r="B810" s="90"/>
      <c r="D810" s="90"/>
    </row>
    <row r="811">
      <c r="B811" s="90"/>
      <c r="D811" s="90"/>
    </row>
    <row r="812">
      <c r="B812" s="90"/>
      <c r="D812" s="90"/>
    </row>
    <row r="813">
      <c r="B813" s="90"/>
      <c r="D813" s="90"/>
    </row>
    <row r="814">
      <c r="B814" s="90"/>
      <c r="D814" s="90"/>
    </row>
    <row r="815">
      <c r="B815" s="90"/>
      <c r="D815" s="90"/>
    </row>
    <row r="816">
      <c r="B816" s="90"/>
      <c r="D816" s="90"/>
    </row>
    <row r="817">
      <c r="B817" s="90"/>
      <c r="D817" s="90"/>
    </row>
    <row r="818">
      <c r="B818" s="90"/>
      <c r="D818" s="90"/>
    </row>
    <row r="819">
      <c r="B819" s="90"/>
      <c r="D819" s="90"/>
    </row>
    <row r="820">
      <c r="B820" s="90"/>
      <c r="D820" s="90"/>
    </row>
    <row r="821">
      <c r="B821" s="90"/>
      <c r="D821" s="90"/>
    </row>
    <row r="822">
      <c r="B822" s="90"/>
      <c r="D822" s="90"/>
    </row>
    <row r="823">
      <c r="B823" s="90"/>
      <c r="D823" s="90"/>
    </row>
    <row r="824">
      <c r="B824" s="90"/>
      <c r="D824" s="90"/>
    </row>
    <row r="825">
      <c r="B825" s="90"/>
      <c r="D825" s="90"/>
    </row>
    <row r="826">
      <c r="B826" s="90"/>
      <c r="D826" s="90"/>
    </row>
    <row r="827">
      <c r="B827" s="90"/>
      <c r="D827" s="90"/>
    </row>
    <row r="828">
      <c r="B828" s="90"/>
      <c r="D828" s="90"/>
    </row>
    <row r="829">
      <c r="B829" s="90"/>
      <c r="D829" s="90"/>
    </row>
    <row r="830">
      <c r="B830" s="90"/>
      <c r="D830" s="90"/>
    </row>
    <row r="831">
      <c r="B831" s="90"/>
      <c r="D831" s="90"/>
    </row>
    <row r="832">
      <c r="B832" s="90"/>
      <c r="D832" s="90"/>
    </row>
    <row r="833">
      <c r="B833" s="90"/>
      <c r="D833" s="90"/>
    </row>
    <row r="834">
      <c r="B834" s="90"/>
      <c r="D834" s="90"/>
    </row>
    <row r="835">
      <c r="B835" s="90"/>
      <c r="D835" s="90"/>
    </row>
    <row r="836">
      <c r="B836" s="90"/>
      <c r="D836" s="90"/>
    </row>
    <row r="837">
      <c r="B837" s="90"/>
      <c r="D837" s="90"/>
    </row>
    <row r="838">
      <c r="B838" s="90"/>
      <c r="D838" s="90"/>
    </row>
    <row r="839">
      <c r="B839" s="90"/>
      <c r="D839" s="90"/>
    </row>
    <row r="840">
      <c r="B840" s="90"/>
      <c r="D840" s="90"/>
    </row>
    <row r="841">
      <c r="B841" s="90"/>
      <c r="D841" s="90"/>
    </row>
    <row r="842">
      <c r="B842" s="90"/>
      <c r="D842" s="90"/>
    </row>
    <row r="843">
      <c r="B843" s="90"/>
      <c r="D843" s="90"/>
    </row>
    <row r="844">
      <c r="B844" s="90"/>
      <c r="D844" s="90"/>
    </row>
    <row r="845">
      <c r="B845" s="90"/>
      <c r="D845" s="90"/>
    </row>
    <row r="846">
      <c r="B846" s="90"/>
      <c r="D846" s="90"/>
    </row>
    <row r="847">
      <c r="B847" s="90"/>
      <c r="D847" s="90"/>
    </row>
    <row r="848">
      <c r="B848" s="90"/>
      <c r="D848" s="90"/>
    </row>
    <row r="849">
      <c r="B849" s="90"/>
      <c r="D849" s="90"/>
    </row>
    <row r="850">
      <c r="B850" s="90"/>
      <c r="D850" s="90"/>
    </row>
    <row r="851">
      <c r="B851" s="90"/>
      <c r="D851" s="90"/>
    </row>
    <row r="852">
      <c r="B852" s="90"/>
      <c r="D852" s="90"/>
    </row>
    <row r="853">
      <c r="B853" s="90"/>
      <c r="D853" s="90"/>
    </row>
    <row r="854">
      <c r="B854" s="90"/>
      <c r="D854" s="90"/>
    </row>
    <row r="855">
      <c r="B855" s="90"/>
      <c r="D855" s="90"/>
    </row>
    <row r="856">
      <c r="B856" s="90"/>
      <c r="D856" s="90"/>
    </row>
    <row r="857">
      <c r="B857" s="90"/>
      <c r="D857" s="90"/>
    </row>
    <row r="858">
      <c r="B858" s="90"/>
      <c r="D858" s="90"/>
    </row>
    <row r="859">
      <c r="B859" s="90"/>
      <c r="D859" s="90"/>
    </row>
    <row r="860">
      <c r="B860" s="90"/>
      <c r="D860" s="90"/>
    </row>
    <row r="861">
      <c r="B861" s="90"/>
      <c r="D861" s="90"/>
    </row>
    <row r="862">
      <c r="B862" s="90"/>
      <c r="D862" s="90"/>
    </row>
    <row r="863">
      <c r="B863" s="90"/>
      <c r="D863" s="90"/>
    </row>
    <row r="864">
      <c r="B864" s="90"/>
      <c r="D864" s="90"/>
    </row>
    <row r="865">
      <c r="B865" s="90"/>
      <c r="D865" s="90"/>
    </row>
    <row r="866">
      <c r="B866" s="90"/>
      <c r="D866" s="90"/>
    </row>
    <row r="867">
      <c r="B867" s="90"/>
      <c r="D867" s="90"/>
    </row>
    <row r="868">
      <c r="B868" s="90"/>
      <c r="D868" s="90"/>
    </row>
    <row r="869">
      <c r="B869" s="90"/>
      <c r="D869" s="90"/>
    </row>
    <row r="870">
      <c r="B870" s="90"/>
      <c r="D870" s="90"/>
    </row>
    <row r="871">
      <c r="B871" s="90"/>
      <c r="D871" s="90"/>
    </row>
    <row r="872">
      <c r="B872" s="90"/>
      <c r="D872" s="90"/>
    </row>
    <row r="873">
      <c r="B873" s="90"/>
      <c r="D873" s="90"/>
    </row>
    <row r="874">
      <c r="B874" s="90"/>
      <c r="D874" s="90"/>
    </row>
    <row r="875">
      <c r="B875" s="90"/>
      <c r="D875" s="90"/>
    </row>
    <row r="876">
      <c r="B876" s="90"/>
      <c r="D876" s="90"/>
    </row>
    <row r="877">
      <c r="B877" s="90"/>
      <c r="D877" s="90"/>
    </row>
    <row r="878">
      <c r="B878" s="90"/>
      <c r="D878" s="90"/>
    </row>
    <row r="879">
      <c r="B879" s="90"/>
      <c r="D879" s="90"/>
    </row>
    <row r="880">
      <c r="B880" s="90"/>
      <c r="D880" s="90"/>
    </row>
    <row r="881">
      <c r="B881" s="90"/>
      <c r="D881" s="90"/>
    </row>
    <row r="882">
      <c r="B882" s="90"/>
      <c r="D882" s="90"/>
    </row>
    <row r="883">
      <c r="B883" s="90"/>
      <c r="D883" s="90"/>
    </row>
    <row r="884">
      <c r="B884" s="90"/>
      <c r="D884" s="90"/>
    </row>
    <row r="885">
      <c r="B885" s="90"/>
      <c r="D885" s="90"/>
    </row>
    <row r="886">
      <c r="B886" s="90"/>
      <c r="D886" s="90"/>
    </row>
    <row r="887">
      <c r="B887" s="90"/>
      <c r="D887" s="90"/>
    </row>
    <row r="888">
      <c r="B888" s="90"/>
      <c r="D888" s="90"/>
    </row>
    <row r="889">
      <c r="B889" s="90"/>
      <c r="D889" s="90"/>
    </row>
    <row r="890">
      <c r="B890" s="90"/>
      <c r="D890" s="90"/>
    </row>
    <row r="891">
      <c r="B891" s="90"/>
      <c r="D891" s="90"/>
    </row>
    <row r="892">
      <c r="B892" s="90"/>
      <c r="D892" s="90"/>
    </row>
    <row r="893">
      <c r="B893" s="90"/>
      <c r="D893" s="90"/>
    </row>
    <row r="894">
      <c r="B894" s="90"/>
      <c r="D894" s="90"/>
    </row>
    <row r="895">
      <c r="B895" s="90"/>
      <c r="D895" s="90"/>
    </row>
    <row r="896">
      <c r="B896" s="90"/>
      <c r="D896" s="90"/>
    </row>
    <row r="897">
      <c r="B897" s="90"/>
      <c r="D897" s="90"/>
    </row>
    <row r="898">
      <c r="B898" s="90"/>
      <c r="D898" s="90"/>
    </row>
    <row r="899">
      <c r="B899" s="90"/>
      <c r="D899" s="90"/>
    </row>
    <row r="900">
      <c r="B900" s="90"/>
      <c r="D900" s="90"/>
    </row>
    <row r="901">
      <c r="B901" s="90"/>
      <c r="D901" s="90"/>
    </row>
    <row r="902">
      <c r="B902" s="90"/>
      <c r="D902" s="90"/>
    </row>
    <row r="903">
      <c r="B903" s="90"/>
      <c r="D903" s="90"/>
    </row>
    <row r="904">
      <c r="B904" s="90"/>
      <c r="D904" s="90"/>
    </row>
    <row r="905">
      <c r="B905" s="90"/>
      <c r="D905" s="90"/>
    </row>
    <row r="906">
      <c r="B906" s="90"/>
      <c r="D906" s="90"/>
    </row>
    <row r="907">
      <c r="B907" s="90"/>
      <c r="D907" s="90"/>
    </row>
    <row r="908">
      <c r="B908" s="90"/>
      <c r="D908" s="90"/>
    </row>
    <row r="909">
      <c r="B909" s="90"/>
      <c r="D909" s="90"/>
    </row>
    <row r="910">
      <c r="B910" s="90"/>
      <c r="D910" s="90"/>
    </row>
    <row r="911">
      <c r="B911" s="90"/>
      <c r="D911" s="90"/>
    </row>
    <row r="912">
      <c r="B912" s="90"/>
      <c r="D912" s="90"/>
    </row>
    <row r="913">
      <c r="B913" s="90"/>
      <c r="D913" s="90"/>
    </row>
    <row r="914">
      <c r="B914" s="90"/>
      <c r="D914" s="90"/>
    </row>
    <row r="915">
      <c r="B915" s="90"/>
      <c r="D915" s="90"/>
    </row>
    <row r="916">
      <c r="B916" s="90"/>
      <c r="D916" s="90"/>
    </row>
    <row r="917">
      <c r="B917" s="90"/>
      <c r="D917" s="90"/>
    </row>
    <row r="918">
      <c r="B918" s="90"/>
      <c r="D918" s="90"/>
    </row>
    <row r="919">
      <c r="B919" s="90"/>
      <c r="D919" s="90"/>
    </row>
    <row r="920">
      <c r="B920" s="90"/>
      <c r="D920" s="90"/>
    </row>
    <row r="921">
      <c r="B921" s="90"/>
      <c r="D921" s="90"/>
    </row>
    <row r="922">
      <c r="B922" s="90"/>
      <c r="D922" s="90"/>
    </row>
    <row r="923">
      <c r="B923" s="90"/>
      <c r="D923" s="90"/>
    </row>
    <row r="924">
      <c r="B924" s="90"/>
      <c r="D924" s="90"/>
    </row>
    <row r="925">
      <c r="B925" s="90"/>
      <c r="D925" s="90"/>
    </row>
    <row r="926">
      <c r="B926" s="90"/>
      <c r="D926" s="90"/>
    </row>
    <row r="927">
      <c r="B927" s="90"/>
      <c r="D927" s="90"/>
    </row>
    <row r="928">
      <c r="B928" s="90"/>
      <c r="D928" s="90"/>
    </row>
    <row r="929">
      <c r="B929" s="90"/>
      <c r="D929" s="90"/>
    </row>
    <row r="930">
      <c r="B930" s="90"/>
      <c r="D930" s="90"/>
    </row>
    <row r="931">
      <c r="B931" s="90"/>
      <c r="D931" s="90"/>
    </row>
    <row r="932">
      <c r="B932" s="90"/>
      <c r="D932" s="90"/>
    </row>
    <row r="933">
      <c r="B933" s="90"/>
      <c r="D933" s="90"/>
    </row>
    <row r="934">
      <c r="B934" s="90"/>
      <c r="D934" s="90"/>
    </row>
    <row r="935">
      <c r="B935" s="90"/>
      <c r="D935" s="90"/>
    </row>
    <row r="936">
      <c r="B936" s="90"/>
      <c r="D936" s="90"/>
    </row>
    <row r="937">
      <c r="B937" s="90"/>
      <c r="D937" s="90"/>
    </row>
    <row r="938">
      <c r="B938" s="90"/>
      <c r="D938" s="90"/>
    </row>
    <row r="939">
      <c r="B939" s="90"/>
      <c r="D939" s="90"/>
    </row>
    <row r="940">
      <c r="B940" s="90"/>
      <c r="D940" s="90"/>
    </row>
    <row r="941">
      <c r="B941" s="90"/>
      <c r="D941" s="90"/>
    </row>
    <row r="942">
      <c r="B942" s="90"/>
      <c r="D942" s="90"/>
    </row>
    <row r="943">
      <c r="B943" s="90"/>
      <c r="D943" s="90"/>
    </row>
    <row r="944">
      <c r="B944" s="90"/>
      <c r="D944" s="90"/>
    </row>
    <row r="945">
      <c r="B945" s="90"/>
      <c r="D945" s="90"/>
    </row>
    <row r="946">
      <c r="B946" s="90"/>
      <c r="D946" s="90"/>
    </row>
    <row r="947">
      <c r="B947" s="90"/>
      <c r="D947" s="90"/>
    </row>
    <row r="948">
      <c r="B948" s="90"/>
      <c r="D948" s="90"/>
    </row>
    <row r="949">
      <c r="B949" s="90"/>
      <c r="D949" s="90"/>
    </row>
    <row r="950">
      <c r="B950" s="90"/>
      <c r="D950" s="90"/>
    </row>
    <row r="951">
      <c r="B951" s="90"/>
      <c r="D951" s="90"/>
    </row>
    <row r="952">
      <c r="B952" s="90"/>
      <c r="D952" s="90"/>
    </row>
    <row r="953">
      <c r="B953" s="90"/>
      <c r="D953" s="90"/>
    </row>
    <row r="954">
      <c r="B954" s="90"/>
      <c r="D954" s="90"/>
    </row>
    <row r="955">
      <c r="B955" s="90"/>
      <c r="D955" s="90"/>
    </row>
    <row r="956">
      <c r="B956" s="90"/>
      <c r="D956" s="90"/>
    </row>
    <row r="957">
      <c r="B957" s="90"/>
      <c r="D957" s="90"/>
    </row>
    <row r="958">
      <c r="B958" s="90"/>
      <c r="D958" s="90"/>
    </row>
    <row r="959">
      <c r="B959" s="90"/>
      <c r="D959" s="90"/>
    </row>
    <row r="960">
      <c r="B960" s="90"/>
      <c r="D960" s="90"/>
    </row>
    <row r="961">
      <c r="B961" s="90"/>
      <c r="D961" s="90"/>
    </row>
    <row r="962">
      <c r="B962" s="90"/>
      <c r="D962" s="90"/>
    </row>
    <row r="963">
      <c r="B963" s="90"/>
      <c r="D963" s="90"/>
    </row>
    <row r="964">
      <c r="B964" s="90"/>
      <c r="D964" s="90"/>
    </row>
    <row r="965">
      <c r="B965" s="90"/>
      <c r="D965" s="90"/>
    </row>
    <row r="966">
      <c r="B966" s="90"/>
      <c r="D966" s="90"/>
    </row>
    <row r="967">
      <c r="B967" s="90"/>
      <c r="D967" s="90"/>
    </row>
    <row r="968">
      <c r="B968" s="90"/>
      <c r="D968" s="90"/>
    </row>
    <row r="969">
      <c r="B969" s="90"/>
      <c r="D969" s="90"/>
    </row>
    <row r="970">
      <c r="B970" s="90"/>
      <c r="D970" s="90"/>
    </row>
    <row r="971">
      <c r="B971" s="90"/>
      <c r="D971" s="90"/>
    </row>
    <row r="972">
      <c r="B972" s="90"/>
      <c r="D972" s="90"/>
    </row>
    <row r="973">
      <c r="B973" s="90"/>
      <c r="D973" s="90"/>
    </row>
    <row r="974">
      <c r="B974" s="90"/>
      <c r="D974" s="90"/>
    </row>
    <row r="975">
      <c r="B975" s="90"/>
      <c r="D975" s="90"/>
    </row>
    <row r="976">
      <c r="B976" s="90"/>
      <c r="D976" s="90"/>
    </row>
    <row r="977">
      <c r="B977" s="90"/>
      <c r="D977" s="90"/>
    </row>
    <row r="978">
      <c r="B978" s="90"/>
      <c r="D978" s="90"/>
    </row>
    <row r="979">
      <c r="B979" s="90"/>
      <c r="D979" s="90"/>
    </row>
    <row r="980">
      <c r="B980" s="90"/>
      <c r="D980" s="90"/>
    </row>
    <row r="981">
      <c r="B981" s="90"/>
      <c r="D981" s="90"/>
    </row>
    <row r="982">
      <c r="B982" s="90"/>
      <c r="D982" s="90"/>
    </row>
    <row r="983">
      <c r="B983" s="90"/>
      <c r="D983" s="90"/>
    </row>
    <row r="984">
      <c r="B984" s="90"/>
      <c r="D984" s="90"/>
    </row>
    <row r="985">
      <c r="B985" s="90"/>
      <c r="D985" s="90"/>
    </row>
    <row r="986">
      <c r="B986" s="90"/>
      <c r="D986" s="90"/>
    </row>
    <row r="987">
      <c r="B987" s="90"/>
      <c r="D987" s="90"/>
    </row>
    <row r="988">
      <c r="B988" s="90"/>
      <c r="D988" s="90"/>
    </row>
    <row r="989">
      <c r="B989" s="90"/>
      <c r="D989" s="90"/>
    </row>
    <row r="990">
      <c r="B990" s="90"/>
      <c r="D990" s="90"/>
    </row>
    <row r="991">
      <c r="B991" s="90"/>
      <c r="D991" s="90"/>
    </row>
    <row r="992">
      <c r="B992" s="90"/>
      <c r="D992" s="90"/>
    </row>
    <row r="993">
      <c r="B993" s="90"/>
      <c r="D993" s="90"/>
    </row>
    <row r="994">
      <c r="B994" s="90"/>
      <c r="D994" s="90"/>
    </row>
    <row r="995">
      <c r="B995" s="90"/>
      <c r="D995" s="90"/>
    </row>
    <row r="996">
      <c r="B996" s="90"/>
      <c r="D996" s="90"/>
    </row>
    <row r="997">
      <c r="B997" s="90"/>
      <c r="D997" s="90"/>
    </row>
    <row r="998">
      <c r="B998" s="90"/>
      <c r="D998" s="90"/>
    </row>
  </sheetData>
  <hyperlinks>
    <hyperlink r:id="rId1" ref="B2"/>
    <hyperlink r:id="rId2" ref="B3"/>
    <hyperlink r:id="rId3" ref="B4"/>
    <hyperlink r:id="rId4" ref="B5"/>
    <hyperlink r:id="rId5" ref="B6"/>
    <hyperlink r:id="rId6" ref="B8"/>
    <hyperlink r:id="rId7" ref="B9"/>
    <hyperlink r:id="rId8" ref="B10"/>
    <hyperlink r:id="rId9" ref="B11"/>
  </hyperlinks>
  <drawing r:id="rId1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4.5"/>
    <col customWidth="1" min="4" max="4" width="41.75"/>
  </cols>
  <sheetData>
    <row r="1">
      <c r="A1" s="14" t="s">
        <v>33</v>
      </c>
      <c r="B1" s="15">
        <v>2021.0</v>
      </c>
      <c r="C1" s="14" t="s">
        <v>111</v>
      </c>
      <c r="D1" s="16" t="s">
        <v>112</v>
      </c>
      <c r="E1" s="17" t="s">
        <v>113</v>
      </c>
    </row>
    <row r="2">
      <c r="A2" s="18" t="s">
        <v>37</v>
      </c>
      <c r="B2" s="19">
        <v>0.297</v>
      </c>
      <c r="C2" s="18"/>
      <c r="D2" s="20" t="s">
        <v>38</v>
      </c>
      <c r="E2" s="21" t="s">
        <v>39</v>
      </c>
    </row>
    <row r="3">
      <c r="A3" s="18" t="s">
        <v>40</v>
      </c>
      <c r="B3" s="22">
        <v>0.227</v>
      </c>
      <c r="D3" s="23"/>
      <c r="E3" s="21" t="s">
        <v>39</v>
      </c>
    </row>
    <row r="4">
      <c r="A4" s="18" t="s">
        <v>41</v>
      </c>
      <c r="B4" s="24">
        <f>1006455+446254</f>
        <v>1452709</v>
      </c>
      <c r="C4" s="25" t="s">
        <v>42</v>
      </c>
      <c r="D4" s="23"/>
      <c r="E4" s="26" t="s">
        <v>43</v>
      </c>
    </row>
    <row r="5">
      <c r="A5" s="18" t="s">
        <v>44</v>
      </c>
      <c r="B5" s="27">
        <f>round(B2*B4,0)</f>
        <v>431455</v>
      </c>
      <c r="C5" s="25" t="s">
        <v>42</v>
      </c>
      <c r="D5" s="23"/>
      <c r="E5" s="28"/>
    </row>
    <row r="6">
      <c r="A6" s="14" t="s">
        <v>45</v>
      </c>
      <c r="B6" s="29"/>
      <c r="C6" s="30"/>
      <c r="D6" s="31"/>
      <c r="E6" s="32"/>
    </row>
    <row r="7">
      <c r="A7" s="33" t="s">
        <v>46</v>
      </c>
      <c r="B7" s="34"/>
      <c r="C7" s="35"/>
      <c r="D7" s="36"/>
      <c r="E7" s="37"/>
    </row>
    <row r="8">
      <c r="A8" s="18" t="s">
        <v>114</v>
      </c>
      <c r="B8" s="22">
        <v>0.0823</v>
      </c>
      <c r="C8" s="25"/>
      <c r="D8" s="20" t="s">
        <v>115</v>
      </c>
      <c r="E8" s="93" t="s">
        <v>116</v>
      </c>
    </row>
    <row r="9">
      <c r="A9" s="18" t="s">
        <v>117</v>
      </c>
      <c r="B9" s="22">
        <v>0.0774</v>
      </c>
      <c r="C9" s="25"/>
      <c r="D9" s="20" t="s">
        <v>115</v>
      </c>
      <c r="E9" s="93" t="s">
        <v>116</v>
      </c>
    </row>
    <row r="10">
      <c r="A10" s="18" t="s">
        <v>118</v>
      </c>
      <c r="B10" s="71">
        <v>1006455.0</v>
      </c>
      <c r="C10" s="25" t="s">
        <v>42</v>
      </c>
      <c r="D10" s="20"/>
      <c r="E10" s="26" t="s">
        <v>43</v>
      </c>
    </row>
    <row r="11">
      <c r="A11" s="18" t="s">
        <v>119</v>
      </c>
      <c r="B11" s="38">
        <f>B10/B4</f>
        <v>0.6928125316</v>
      </c>
      <c r="C11" s="25"/>
      <c r="D11" s="20" t="s">
        <v>120</v>
      </c>
      <c r="E11" s="94" t="s">
        <v>121</v>
      </c>
    </row>
    <row r="12">
      <c r="A12" s="18" t="s">
        <v>122</v>
      </c>
      <c r="B12" s="71">
        <v>446254.0</v>
      </c>
      <c r="C12" s="25" t="s">
        <v>42</v>
      </c>
      <c r="D12" s="20"/>
      <c r="E12" s="26" t="s">
        <v>43</v>
      </c>
    </row>
    <row r="13">
      <c r="A13" s="18" t="s">
        <v>123</v>
      </c>
      <c r="B13" s="38">
        <f>B12/B4</f>
        <v>0.3071874684</v>
      </c>
      <c r="C13" s="25"/>
      <c r="D13" s="20" t="s">
        <v>120</v>
      </c>
      <c r="E13" s="94" t="s">
        <v>121</v>
      </c>
    </row>
    <row r="14">
      <c r="A14" s="18" t="s">
        <v>124</v>
      </c>
      <c r="B14" s="38">
        <f>(B11*B8)+(B13*B9)</f>
        <v>0.0807947814</v>
      </c>
      <c r="C14" s="25"/>
      <c r="D14" s="20"/>
      <c r="E14" s="94" t="s">
        <v>121</v>
      </c>
    </row>
    <row r="15">
      <c r="A15" s="95" t="s">
        <v>50</v>
      </c>
      <c r="B15" s="96">
        <v>7.02678E10</v>
      </c>
      <c r="C15" s="45" t="s">
        <v>51</v>
      </c>
      <c r="D15" s="97" t="s">
        <v>52</v>
      </c>
      <c r="E15" s="98" t="s">
        <v>125</v>
      </c>
    </row>
    <row r="16">
      <c r="A16" s="99" t="s">
        <v>13</v>
      </c>
      <c r="B16" s="100">
        <f>B14*B15</f>
        <v>5677271541</v>
      </c>
      <c r="C16" s="101" t="s">
        <v>51</v>
      </c>
      <c r="D16" s="102"/>
      <c r="E16" s="103"/>
    </row>
    <row r="18">
      <c r="B18" s="104"/>
    </row>
  </sheetData>
  <hyperlinks>
    <hyperlink r:id="rId1" ref="E2"/>
    <hyperlink r:id="rId2" ref="E3"/>
    <hyperlink r:id="rId3" ref="E4"/>
    <hyperlink r:id="rId4" ref="E8"/>
    <hyperlink r:id="rId5" ref="E9"/>
    <hyperlink r:id="rId6" ref="E10"/>
    <hyperlink r:id="rId7" ref="E12"/>
    <hyperlink r:id="rId8" ref="E15"/>
  </hyperlinks>
  <drawing r:id="rId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5.13"/>
    <col customWidth="1" min="4" max="4" width="84.5"/>
  </cols>
  <sheetData>
    <row r="1">
      <c r="A1" s="14" t="s">
        <v>33</v>
      </c>
      <c r="B1" s="15">
        <v>2021.0</v>
      </c>
      <c r="C1" s="14" t="s">
        <v>34</v>
      </c>
      <c r="D1" s="16" t="s">
        <v>103</v>
      </c>
      <c r="E1" s="17" t="s">
        <v>36</v>
      </c>
    </row>
    <row r="2">
      <c r="A2" s="18" t="s">
        <v>37</v>
      </c>
      <c r="B2" s="19">
        <v>0.297</v>
      </c>
      <c r="C2" s="18"/>
      <c r="D2" s="20" t="s">
        <v>38</v>
      </c>
      <c r="E2" s="21" t="s">
        <v>39</v>
      </c>
    </row>
    <row r="3">
      <c r="A3" s="18" t="s">
        <v>40</v>
      </c>
      <c r="B3" s="22">
        <v>0.227</v>
      </c>
      <c r="D3" s="23"/>
      <c r="E3" s="21" t="s">
        <v>39</v>
      </c>
    </row>
    <row r="4">
      <c r="A4" s="18" t="s">
        <v>41</v>
      </c>
      <c r="B4" s="24">
        <f>1006455+446254</f>
        <v>1452709</v>
      </c>
      <c r="C4" s="25" t="s">
        <v>42</v>
      </c>
      <c r="D4" s="23"/>
      <c r="E4" s="26" t="s">
        <v>43</v>
      </c>
    </row>
    <row r="5">
      <c r="A5" s="18" t="s">
        <v>44</v>
      </c>
      <c r="B5" s="27">
        <f>round(B2*B4,0)</f>
        <v>431455</v>
      </c>
      <c r="C5" s="25" t="s">
        <v>42</v>
      </c>
      <c r="D5" s="23"/>
      <c r="E5" s="28"/>
    </row>
    <row r="6">
      <c r="A6" s="18" t="s">
        <v>118</v>
      </c>
      <c r="B6" s="71">
        <v>1006455.0</v>
      </c>
      <c r="C6" s="25" t="s">
        <v>42</v>
      </c>
      <c r="D6" s="20"/>
      <c r="E6" s="26" t="s">
        <v>43</v>
      </c>
    </row>
    <row r="7">
      <c r="A7" s="33" t="s">
        <v>126</v>
      </c>
      <c r="B7" s="51"/>
      <c r="C7" s="52"/>
      <c r="D7" s="53"/>
      <c r="E7" s="54"/>
    </row>
    <row r="8">
      <c r="A8" s="25" t="s">
        <v>54</v>
      </c>
      <c r="B8" s="105">
        <f>'Dílčí výpočet V. Pravděpodobnos'!B19</f>
        <v>0.3989668585</v>
      </c>
      <c r="C8" s="106"/>
      <c r="D8" s="57"/>
      <c r="E8" s="58" t="s">
        <v>55</v>
      </c>
    </row>
    <row r="9">
      <c r="A9" s="25" t="s">
        <v>118</v>
      </c>
      <c r="B9" s="107">
        <f>B6</f>
        <v>1006455</v>
      </c>
      <c r="C9" s="25" t="s">
        <v>42</v>
      </c>
      <c r="D9" s="108" t="s">
        <v>127</v>
      </c>
      <c r="E9" s="26" t="s">
        <v>43</v>
      </c>
    </row>
    <row r="10">
      <c r="A10" s="25" t="s">
        <v>128</v>
      </c>
      <c r="B10" s="107">
        <f>1006455*(1-B8)</f>
        <v>604912.8104</v>
      </c>
      <c r="C10" s="25" t="s">
        <v>42</v>
      </c>
      <c r="D10" s="109" t="s">
        <v>129</v>
      </c>
      <c r="E10" s="110"/>
    </row>
    <row r="11">
      <c r="A11" s="25" t="s">
        <v>130</v>
      </c>
      <c r="B11" s="111">
        <v>8.0</v>
      </c>
      <c r="C11" s="25" t="s">
        <v>131</v>
      </c>
      <c r="D11" s="57"/>
      <c r="E11" s="112"/>
    </row>
    <row r="12">
      <c r="A12" s="25" t="s">
        <v>132</v>
      </c>
      <c r="B12" s="66">
        <f>'Dílčí výpočet VI. Superhrubá mz'!B19</f>
        <v>264.4126244</v>
      </c>
      <c r="C12" s="25" t="s">
        <v>133</v>
      </c>
      <c r="D12" s="57"/>
      <c r="E12" s="60" t="s">
        <v>134</v>
      </c>
    </row>
    <row r="13">
      <c r="A13" s="25" t="s">
        <v>53</v>
      </c>
      <c r="B13" s="66">
        <f>B11*B12</f>
        <v>2115.300996</v>
      </c>
      <c r="C13" s="25" t="s">
        <v>67</v>
      </c>
      <c r="D13" s="25" t="s">
        <v>68</v>
      </c>
      <c r="E13" s="112"/>
    </row>
    <row r="14">
      <c r="A14" s="113" t="s">
        <v>135</v>
      </c>
      <c r="B14" s="114">
        <v>0.064</v>
      </c>
      <c r="C14" s="106"/>
      <c r="D14" s="109"/>
      <c r="E14" s="73" t="s">
        <v>136</v>
      </c>
    </row>
    <row r="15">
      <c r="A15" s="113" t="s">
        <v>137</v>
      </c>
      <c r="B15" s="114">
        <v>0.019</v>
      </c>
      <c r="C15" s="106"/>
      <c r="D15" s="57"/>
      <c r="E15" s="115" t="s">
        <v>136</v>
      </c>
    </row>
    <row r="16">
      <c r="A16" s="113" t="s">
        <v>138</v>
      </c>
      <c r="B16" s="114">
        <v>0.022</v>
      </c>
      <c r="C16" s="106"/>
      <c r="D16" s="57"/>
      <c r="E16" s="115" t="s">
        <v>136</v>
      </c>
    </row>
    <row r="17">
      <c r="A17" s="18" t="s">
        <v>58</v>
      </c>
      <c r="B17" s="114">
        <f>'Dílčí výpočet IV. Odhad počtu z'!B44</f>
        <v>0.2795176358</v>
      </c>
      <c r="C17" s="106"/>
      <c r="D17" s="25" t="s">
        <v>139</v>
      </c>
      <c r="E17" s="60" t="s">
        <v>59</v>
      </c>
    </row>
    <row r="18">
      <c r="A18" s="56" t="s">
        <v>140</v>
      </c>
      <c r="B18" s="116">
        <f>B10</f>
        <v>604912.8104</v>
      </c>
      <c r="C18" s="106" t="s">
        <v>42</v>
      </c>
      <c r="D18" s="57"/>
      <c r="E18" s="112"/>
    </row>
    <row r="19">
      <c r="A19" s="18" t="s">
        <v>141</v>
      </c>
      <c r="B19" s="111">
        <v>193.0</v>
      </c>
      <c r="C19" s="106"/>
      <c r="D19" s="117"/>
      <c r="E19" s="115" t="s">
        <v>142</v>
      </c>
    </row>
    <row r="20">
      <c r="A20" s="118" t="s">
        <v>60</v>
      </c>
      <c r="B20" s="119">
        <f>B17*B19</f>
        <v>53.94690372</v>
      </c>
      <c r="C20" s="120" t="s">
        <v>61</v>
      </c>
      <c r="D20" s="68" t="s">
        <v>62</v>
      </c>
      <c r="E20" s="121"/>
    </row>
    <row r="21">
      <c r="A21" s="68" t="s">
        <v>64</v>
      </c>
      <c r="B21" s="122">
        <f>B6*(B14+B15+B16)*B20</f>
        <v>5700988.753</v>
      </c>
      <c r="C21" s="123" t="s">
        <v>61</v>
      </c>
      <c r="D21" s="68" t="s">
        <v>65</v>
      </c>
      <c r="E21" s="121"/>
    </row>
    <row r="22">
      <c r="A22" s="124" t="s">
        <v>143</v>
      </c>
      <c r="B22" s="125"/>
      <c r="C22" s="126"/>
      <c r="D22" s="127"/>
      <c r="E22" s="128"/>
    </row>
    <row r="23">
      <c r="A23" s="18" t="s">
        <v>144</v>
      </c>
      <c r="B23" s="114">
        <f>B14+B15+B16</f>
        <v>0.105</v>
      </c>
      <c r="C23" s="106"/>
      <c r="D23" s="109" t="s">
        <v>145</v>
      </c>
      <c r="E23" s="112"/>
    </row>
    <row r="24">
      <c r="A24" s="18" t="s">
        <v>146</v>
      </c>
      <c r="B24" s="66">
        <f>B18*B23</f>
        <v>63515.84509</v>
      </c>
      <c r="C24" s="106" t="s">
        <v>42</v>
      </c>
      <c r="D24" s="109" t="s">
        <v>147</v>
      </c>
      <c r="E24" s="112"/>
    </row>
    <row r="25">
      <c r="A25" s="56" t="s">
        <v>44</v>
      </c>
      <c r="B25" s="107">
        <f>B18*B2</f>
        <v>179659.1047</v>
      </c>
      <c r="C25" s="106" t="s">
        <v>42</v>
      </c>
      <c r="D25" s="109" t="s">
        <v>148</v>
      </c>
      <c r="E25" s="112"/>
    </row>
    <row r="26">
      <c r="A26" s="129" t="s">
        <v>149</v>
      </c>
      <c r="B26" s="66">
        <v>1.28</v>
      </c>
      <c r="C26" s="106"/>
      <c r="D26" s="109" t="s">
        <v>150</v>
      </c>
      <c r="E26" s="130" t="s">
        <v>151</v>
      </c>
    </row>
    <row r="27">
      <c r="A27" s="131" t="s">
        <v>152</v>
      </c>
      <c r="B27" s="132"/>
      <c r="C27" s="106"/>
      <c r="D27" s="25" t="s">
        <v>153</v>
      </c>
      <c r="E27" s="112"/>
    </row>
    <row r="28">
      <c r="A28" s="56" t="s">
        <v>154</v>
      </c>
      <c r="B28" s="66">
        <v>1.28</v>
      </c>
      <c r="C28" s="106"/>
      <c r="D28" s="57"/>
      <c r="E28" s="130" t="s">
        <v>155</v>
      </c>
    </row>
    <row r="29">
      <c r="A29" s="56" t="s">
        <v>156</v>
      </c>
      <c r="B29" s="132" t="s">
        <v>157</v>
      </c>
      <c r="C29" s="106"/>
      <c r="D29" s="57"/>
      <c r="E29" s="112"/>
    </row>
    <row r="30">
      <c r="A30" s="56" t="s">
        <v>158</v>
      </c>
      <c r="B30" s="132" t="s">
        <v>159</v>
      </c>
      <c r="C30" s="106"/>
      <c r="D30" s="109" t="s">
        <v>160</v>
      </c>
      <c r="E30" s="112"/>
    </row>
    <row r="31">
      <c r="A31" s="56" t="s">
        <v>161</v>
      </c>
      <c r="B31" s="132" t="s">
        <v>162</v>
      </c>
      <c r="C31" s="106"/>
      <c r="D31" s="109" t="s">
        <v>163</v>
      </c>
      <c r="E31" s="112"/>
    </row>
    <row r="32">
      <c r="A32" s="56" t="s">
        <v>164</v>
      </c>
      <c r="B32" s="132" t="s">
        <v>165</v>
      </c>
      <c r="C32" s="116"/>
      <c r="D32" s="109" t="s">
        <v>166</v>
      </c>
      <c r="E32" s="112"/>
    </row>
    <row r="33">
      <c r="A33" s="56" t="s">
        <v>167</v>
      </c>
      <c r="B33" s="133" t="s">
        <v>168</v>
      </c>
      <c r="C33" s="106"/>
      <c r="D33" s="109" t="s">
        <v>169</v>
      </c>
      <c r="E33" s="112"/>
    </row>
    <row r="34">
      <c r="A34" s="134" t="s">
        <v>170</v>
      </c>
      <c r="B34" s="122">
        <v>21902.9</v>
      </c>
      <c r="C34" s="135" t="s">
        <v>171</v>
      </c>
      <c r="D34" s="68" t="s">
        <v>172</v>
      </c>
      <c r="E34" s="121"/>
    </row>
    <row r="35">
      <c r="A35" s="56" t="s">
        <v>173</v>
      </c>
      <c r="B35" s="66">
        <f>B24-B34</f>
        <v>41612.94509</v>
      </c>
      <c r="C35" s="106"/>
      <c r="D35" s="25" t="s">
        <v>174</v>
      </c>
      <c r="E35" s="112"/>
    </row>
    <row r="36">
      <c r="A36" s="56" t="s">
        <v>175</v>
      </c>
      <c r="B36" s="116">
        <f>B25-B34</f>
        <v>157756.2047</v>
      </c>
      <c r="C36" s="106"/>
      <c r="D36" s="25" t="s">
        <v>174</v>
      </c>
      <c r="E36" s="112"/>
    </row>
    <row r="37">
      <c r="A37" s="56" t="s">
        <v>176</v>
      </c>
      <c r="B37" s="116">
        <f>B18-B35-B36-B34</f>
        <v>383640.7606</v>
      </c>
      <c r="C37" s="106"/>
      <c r="D37" s="25" t="s">
        <v>174</v>
      </c>
      <c r="E37" s="112"/>
    </row>
    <row r="38">
      <c r="A38" s="124" t="s">
        <v>177</v>
      </c>
      <c r="B38" s="136"/>
      <c r="C38" s="137"/>
      <c r="D38" s="127"/>
      <c r="E38" s="128"/>
    </row>
    <row r="39">
      <c r="A39" s="56" t="s">
        <v>178</v>
      </c>
      <c r="B39" s="116">
        <f>B34</f>
        <v>21902.9</v>
      </c>
      <c r="C39" s="106" t="s">
        <v>42</v>
      </c>
      <c r="D39" s="109" t="s">
        <v>179</v>
      </c>
      <c r="E39" s="112"/>
    </row>
    <row r="40">
      <c r="A40" s="18" t="s">
        <v>180</v>
      </c>
      <c r="B40" s="66">
        <f>B20*B39</f>
        <v>1181593.637</v>
      </c>
      <c r="C40" s="106" t="s">
        <v>181</v>
      </c>
      <c r="D40" s="109" t="s">
        <v>182</v>
      </c>
      <c r="E40" s="112"/>
    </row>
    <row r="41">
      <c r="A41" s="25" t="s">
        <v>130</v>
      </c>
      <c r="B41" s="111">
        <v>8.0</v>
      </c>
      <c r="C41" s="25" t="s">
        <v>131</v>
      </c>
      <c r="D41" s="57"/>
      <c r="E41" s="112"/>
    </row>
    <row r="42">
      <c r="A42" s="25" t="s">
        <v>183</v>
      </c>
      <c r="B42" s="138">
        <f>'Dílčí výpočet VI. Superhrubá mz'!B19</f>
        <v>264.4126244</v>
      </c>
      <c r="C42" s="25" t="s">
        <v>133</v>
      </c>
      <c r="D42" s="57"/>
      <c r="E42" s="60" t="s">
        <v>134</v>
      </c>
    </row>
    <row r="43">
      <c r="A43" s="25" t="s">
        <v>53</v>
      </c>
      <c r="B43" s="66">
        <f>B41*B42</f>
        <v>2115.300996</v>
      </c>
      <c r="C43" s="25" t="s">
        <v>67</v>
      </c>
      <c r="D43" s="25" t="s">
        <v>184</v>
      </c>
      <c r="E43" s="112"/>
    </row>
    <row r="44">
      <c r="A44" s="139" t="s">
        <v>69</v>
      </c>
      <c r="B44" s="100">
        <f>B43*B40</f>
        <v>2499426198</v>
      </c>
      <c r="C44" s="99" t="s">
        <v>185</v>
      </c>
      <c r="D44" s="140" t="s">
        <v>71</v>
      </c>
      <c r="E44" s="103"/>
    </row>
  </sheetData>
  <hyperlinks>
    <hyperlink r:id="rId1" ref="E2"/>
    <hyperlink r:id="rId2" ref="E3"/>
    <hyperlink r:id="rId3" ref="E4"/>
    <hyperlink r:id="rId4" ref="E6"/>
    <hyperlink display="Viz sheet " location="'Dílčí výpočet V. Pravděpodobnos'!A1" ref="E8"/>
    <hyperlink r:id="rId5" ref="E9"/>
    <hyperlink display="Dílčí výpočet I.: Superhrubá mzda " location="'Dílčí výpočet VI. Superhrubá mz'!A1" ref="E12"/>
    <hyperlink r:id="rId6" ref="E14"/>
    <hyperlink r:id="rId7" ref="E15"/>
    <hyperlink r:id="rId8" ref="E16"/>
    <hyperlink display="Odhad počtu záškoláků" location="'Dílčí výpočet IV. Odhad počtu z'!A1" ref="E17"/>
    <hyperlink r:id="rId9" ref="E19"/>
    <hyperlink r:id="rId10" ref="E26"/>
    <hyperlink r:id="rId11" ref="E28"/>
    <hyperlink r:id="rId12" ref="C34"/>
    <hyperlink display="Dílčí výpočet I.: Superhrubá mzda " location="'Dílčí výpočet VI. Superhrubá mz'!A1" ref="E42"/>
  </hyperlinks>
  <drawing r:id="rId1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4.63"/>
    <col customWidth="1" min="4" max="4" width="46.5"/>
  </cols>
  <sheetData>
    <row r="1">
      <c r="A1" s="14" t="s">
        <v>33</v>
      </c>
      <c r="B1" s="15">
        <v>2021.0</v>
      </c>
      <c r="C1" s="14" t="s">
        <v>34</v>
      </c>
      <c r="D1" s="16" t="s">
        <v>35</v>
      </c>
      <c r="E1" s="17" t="s">
        <v>36</v>
      </c>
    </row>
    <row r="2">
      <c r="A2" s="18" t="s">
        <v>37</v>
      </c>
      <c r="B2" s="19">
        <v>0.297</v>
      </c>
      <c r="C2" s="18"/>
      <c r="D2" s="141" t="s">
        <v>186</v>
      </c>
      <c r="E2" s="142" t="s">
        <v>187</v>
      </c>
    </row>
    <row r="3">
      <c r="A3" s="18" t="s">
        <v>40</v>
      </c>
      <c r="B3" s="22">
        <v>0.227</v>
      </c>
      <c r="D3" s="143"/>
      <c r="E3" s="142" t="s">
        <v>187</v>
      </c>
    </row>
    <row r="4">
      <c r="A4" s="18" t="s">
        <v>41</v>
      </c>
      <c r="B4" s="24">
        <f>1006455+446254</f>
        <v>1452709</v>
      </c>
      <c r="C4" s="25" t="s">
        <v>42</v>
      </c>
      <c r="D4" s="143"/>
      <c r="E4" s="144" t="s">
        <v>188</v>
      </c>
    </row>
    <row r="5">
      <c r="A5" s="18" t="s">
        <v>44</v>
      </c>
      <c r="B5" s="27">
        <f>round(B2*B4,0)</f>
        <v>431455</v>
      </c>
      <c r="C5" s="25" t="s">
        <v>42</v>
      </c>
      <c r="D5" s="143"/>
      <c r="E5" s="28"/>
    </row>
    <row r="7">
      <c r="A7" s="33" t="s">
        <v>72</v>
      </c>
      <c r="B7" s="69"/>
      <c r="C7" s="35"/>
      <c r="D7" s="36"/>
      <c r="E7" s="70"/>
    </row>
    <row r="8">
      <c r="A8" s="18" t="s">
        <v>73</v>
      </c>
      <c r="B8" s="71">
        <f>'Data I. Anxiety GBD'!I15</f>
        <v>409.1144209</v>
      </c>
      <c r="C8" s="18" t="s">
        <v>74</v>
      </c>
      <c r="D8" s="141"/>
      <c r="E8" s="28"/>
    </row>
    <row r="9">
      <c r="A9" s="145" t="s">
        <v>189</v>
      </c>
      <c r="B9" s="146">
        <f>'Dílčí výpočet VII. Inflation ad'!AB29</f>
        <v>102.2942655</v>
      </c>
      <c r="C9" s="147" t="s">
        <v>78</v>
      </c>
      <c r="D9" s="148" t="s">
        <v>190</v>
      </c>
      <c r="E9" s="149" t="s">
        <v>191</v>
      </c>
    </row>
    <row r="10">
      <c r="A10" s="49" t="s">
        <v>192</v>
      </c>
      <c r="B10" s="150">
        <v>42.7</v>
      </c>
      <c r="C10" s="151" t="s">
        <v>193</v>
      </c>
      <c r="D10" s="152" t="s">
        <v>194</v>
      </c>
      <c r="E10" s="153" t="s">
        <v>195</v>
      </c>
    </row>
    <row r="11">
      <c r="A11" s="154" t="s">
        <v>196</v>
      </c>
      <c r="B11" s="155">
        <f>'Data II. Naděje dožití'!B10</f>
        <v>35.81497278</v>
      </c>
      <c r="C11" s="154" t="s">
        <v>193</v>
      </c>
      <c r="D11" s="156" t="s">
        <v>197</v>
      </c>
      <c r="E11" s="157"/>
    </row>
    <row r="12">
      <c r="A12" s="18" t="s">
        <v>77</v>
      </c>
      <c r="B12" s="72">
        <f>B9/B11</f>
        <v>2.856187165</v>
      </c>
      <c r="C12" s="25" t="s">
        <v>78</v>
      </c>
      <c r="D12" s="141" t="s">
        <v>79</v>
      </c>
    </row>
    <row r="13">
      <c r="A13" s="18" t="s">
        <v>81</v>
      </c>
      <c r="B13" s="72">
        <f>B8*B12</f>
        <v>1168.507358</v>
      </c>
      <c r="C13" s="25" t="s">
        <v>82</v>
      </c>
      <c r="D13" s="143"/>
    </row>
    <row r="14">
      <c r="A14" s="43" t="s">
        <v>81</v>
      </c>
      <c r="B14" s="74">
        <f>B13*1000000</f>
        <v>1168507358</v>
      </c>
      <c r="C14" s="43" t="s">
        <v>51</v>
      </c>
      <c r="D14" s="75"/>
      <c r="E14" s="75"/>
    </row>
    <row r="15">
      <c r="A15" s="158"/>
      <c r="B15" s="159"/>
      <c r="C15" s="64"/>
      <c r="D15" s="160"/>
      <c r="E15" s="161"/>
      <c r="F15" s="161"/>
    </row>
    <row r="16">
      <c r="A16" s="161"/>
      <c r="B16" s="161"/>
      <c r="C16" s="161"/>
      <c r="D16" s="161"/>
      <c r="E16" s="161"/>
      <c r="F16" s="161"/>
    </row>
    <row r="17">
      <c r="A17" s="161"/>
      <c r="B17" s="161"/>
      <c r="C17" s="161"/>
      <c r="D17" s="161"/>
      <c r="E17" s="161"/>
      <c r="F17" s="161"/>
    </row>
    <row r="18">
      <c r="A18" s="161"/>
      <c r="B18" s="161"/>
      <c r="C18" s="161"/>
      <c r="D18" s="161"/>
      <c r="E18" s="161"/>
      <c r="F18" s="161"/>
    </row>
    <row r="19">
      <c r="A19" s="161"/>
      <c r="B19" s="161"/>
      <c r="C19" s="161"/>
      <c r="D19" s="161"/>
      <c r="E19" s="161"/>
      <c r="F19" s="161"/>
    </row>
  </sheetData>
  <hyperlinks>
    <hyperlink r:id="rId1" ref="E2"/>
    <hyperlink r:id="rId2" ref="E3"/>
    <hyperlink r:id="rId3" ref="E4"/>
    <hyperlink r:id="rId4" ref="E9"/>
    <hyperlink r:id="rId5" ref="E10"/>
  </hyperlinks>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65.13"/>
    <col customWidth="1" min="2" max="2" width="69.25"/>
    <col customWidth="1" min="3" max="3" width="33.25"/>
  </cols>
  <sheetData>
    <row r="1">
      <c r="A1" s="162"/>
      <c r="B1" s="163"/>
      <c r="C1" s="164"/>
      <c r="D1" s="164"/>
    </row>
    <row r="2">
      <c r="A2" s="165" t="s">
        <v>198</v>
      </c>
      <c r="B2" s="166"/>
      <c r="C2" s="167"/>
      <c r="D2" s="167"/>
    </row>
    <row r="3">
      <c r="A3" s="168" t="s">
        <v>199</v>
      </c>
      <c r="B3" s="38">
        <v>0.064</v>
      </c>
      <c r="D3" s="73" t="s">
        <v>136</v>
      </c>
    </row>
    <row r="4">
      <c r="A4" s="168" t="s">
        <v>200</v>
      </c>
      <c r="B4" s="38">
        <v>0.019</v>
      </c>
      <c r="D4" s="73" t="s">
        <v>136</v>
      </c>
    </row>
    <row r="5">
      <c r="A5" s="168" t="s">
        <v>201</v>
      </c>
      <c r="B5" s="38">
        <v>0.022</v>
      </c>
      <c r="D5" s="73" t="s">
        <v>136</v>
      </c>
    </row>
    <row r="6">
      <c r="A6" s="167"/>
      <c r="B6" s="167"/>
      <c r="C6" s="167"/>
      <c r="D6" s="167"/>
    </row>
    <row r="7">
      <c r="A7" s="89" t="s">
        <v>202</v>
      </c>
    </row>
    <row r="8">
      <c r="A8" s="89" t="s">
        <v>203</v>
      </c>
    </row>
    <row r="9">
      <c r="A9" s="89" t="s">
        <v>204</v>
      </c>
    </row>
    <row r="10">
      <c r="A10" s="86" t="s">
        <v>205</v>
      </c>
    </row>
    <row r="11">
      <c r="B11" s="169" t="s">
        <v>206</v>
      </c>
    </row>
    <row r="12">
      <c r="B12" s="169" t="s">
        <v>207</v>
      </c>
    </row>
    <row r="13">
      <c r="B13" s="169" t="s">
        <v>208</v>
      </c>
    </row>
    <row r="14">
      <c r="A14" s="170" t="s">
        <v>209</v>
      </c>
      <c r="B14" s="171"/>
      <c r="C14" s="167"/>
      <c r="D14" s="167"/>
    </row>
    <row r="15">
      <c r="A15" s="86" t="s">
        <v>210</v>
      </c>
      <c r="B15" s="169" t="s">
        <v>211</v>
      </c>
    </row>
    <row r="16">
      <c r="A16" s="86" t="s">
        <v>212</v>
      </c>
      <c r="B16" s="169" t="s">
        <v>213</v>
      </c>
    </row>
    <row r="17">
      <c r="A17" s="86" t="s">
        <v>214</v>
      </c>
      <c r="B17" s="169" t="s">
        <v>215</v>
      </c>
    </row>
    <row r="18">
      <c r="A18" s="86" t="s">
        <v>216</v>
      </c>
      <c r="B18" s="169" t="s">
        <v>217</v>
      </c>
    </row>
    <row r="19">
      <c r="A19" s="86" t="s">
        <v>218</v>
      </c>
      <c r="B19" s="169" t="s">
        <v>219</v>
      </c>
    </row>
    <row r="20">
      <c r="A20" s="89" t="s">
        <v>220</v>
      </c>
      <c r="B20" s="86" t="s">
        <v>221</v>
      </c>
    </row>
    <row r="21">
      <c r="A21" s="89" t="s">
        <v>222</v>
      </c>
      <c r="B21" s="169" t="s">
        <v>223</v>
      </c>
    </row>
    <row r="22">
      <c r="A22" s="172"/>
      <c r="B22" s="172"/>
      <c r="C22" s="164"/>
      <c r="D22" s="164"/>
    </row>
    <row r="23">
      <c r="A23" s="170" t="s">
        <v>224</v>
      </c>
      <c r="B23" s="173"/>
      <c r="C23" s="167"/>
      <c r="D23" s="167"/>
    </row>
    <row r="24">
      <c r="A24" s="86" t="s">
        <v>225</v>
      </c>
      <c r="B24" s="86">
        <v>-0.014514</v>
      </c>
      <c r="C24" s="174" t="s">
        <v>226</v>
      </c>
      <c r="D24" s="73" t="s">
        <v>227</v>
      </c>
    </row>
    <row r="25">
      <c r="A25" s="86" t="s">
        <v>228</v>
      </c>
      <c r="B25" s="86">
        <v>-0.001458</v>
      </c>
    </row>
    <row r="26">
      <c r="A26" s="86" t="s">
        <v>229</v>
      </c>
      <c r="B26" s="86">
        <v>-0.00146</v>
      </c>
    </row>
    <row r="27">
      <c r="A27" s="86" t="s">
        <v>230</v>
      </c>
      <c r="B27" s="86">
        <v>0.053771</v>
      </c>
    </row>
    <row r="28">
      <c r="A28" s="86" t="s">
        <v>231</v>
      </c>
      <c r="B28" s="86">
        <v>0.014603</v>
      </c>
    </row>
    <row r="29">
      <c r="A29" s="86" t="s">
        <v>232</v>
      </c>
      <c r="B29" s="86">
        <v>0.0146</v>
      </c>
    </row>
    <row r="30">
      <c r="A30" s="172"/>
      <c r="B30" s="172"/>
      <c r="C30" s="164"/>
      <c r="D30" s="164"/>
    </row>
    <row r="31">
      <c r="A31" s="170" t="s">
        <v>233</v>
      </c>
      <c r="B31" s="173"/>
      <c r="C31" s="167"/>
      <c r="D31" s="167"/>
    </row>
    <row r="32">
      <c r="A32" s="86" t="s">
        <v>234</v>
      </c>
      <c r="B32" s="86" t="s">
        <v>235</v>
      </c>
      <c r="C32" s="89" t="s">
        <v>236</v>
      </c>
    </row>
    <row r="33">
      <c r="A33" s="86">
        <v>1.0</v>
      </c>
      <c r="B33" s="175">
        <f t="shared" ref="B33:B34" si="1">$B$24*A33+$B$27</f>
        <v>0.039257</v>
      </c>
      <c r="C33" s="89"/>
    </row>
    <row r="34">
      <c r="A34" s="86">
        <v>2.0</v>
      </c>
      <c r="B34" s="175">
        <f t="shared" si="1"/>
        <v>0.024743</v>
      </c>
    </row>
    <row r="35">
      <c r="A35" s="86">
        <v>3.0</v>
      </c>
      <c r="B35" s="175">
        <f t="shared" ref="B35:B36" si="2">$B$25*A35+$B$28</f>
        <v>0.010229</v>
      </c>
    </row>
    <row r="36">
      <c r="A36" s="86">
        <v>4.0</v>
      </c>
      <c r="B36" s="175">
        <f t="shared" si="2"/>
        <v>0.008771</v>
      </c>
    </row>
    <row r="37">
      <c r="A37" s="86">
        <v>5.0</v>
      </c>
      <c r="B37" s="175">
        <f t="shared" ref="B37:B42" si="3">$B$26*A37+$B$29</f>
        <v>0.0073</v>
      </c>
    </row>
    <row r="38">
      <c r="A38" s="86">
        <v>6.0</v>
      </c>
      <c r="B38" s="175">
        <f t="shared" si="3"/>
        <v>0.00584</v>
      </c>
    </row>
    <row r="39">
      <c r="A39" s="86">
        <v>7.0</v>
      </c>
      <c r="B39" s="175">
        <f t="shared" si="3"/>
        <v>0.00438</v>
      </c>
    </row>
    <row r="40">
      <c r="A40" s="86">
        <v>8.0</v>
      </c>
      <c r="B40" s="175">
        <f t="shared" si="3"/>
        <v>0.00292</v>
      </c>
    </row>
    <row r="41">
      <c r="A41" s="86">
        <v>9.0</v>
      </c>
      <c r="B41" s="175">
        <f t="shared" si="3"/>
        <v>0.00146</v>
      </c>
    </row>
    <row r="42">
      <c r="A42" s="86">
        <v>10.0</v>
      </c>
      <c r="B42" s="175">
        <f t="shared" si="3"/>
        <v>0</v>
      </c>
    </row>
    <row r="43">
      <c r="A43" s="86" t="s">
        <v>237</v>
      </c>
      <c r="B43" s="176">
        <f>SUMPRODUCT(B33:B42,A33:A42)/SUM(B33:B42)</f>
        <v>2.795176358</v>
      </c>
    </row>
    <row r="44">
      <c r="A44" s="177" t="s">
        <v>238</v>
      </c>
      <c r="B44" s="178">
        <f>B43/10</f>
        <v>0.2795176358</v>
      </c>
      <c r="C44" s="179"/>
      <c r="D44" s="179"/>
    </row>
  </sheetData>
  <hyperlinks>
    <hyperlink r:id="rId1" ref="D3"/>
    <hyperlink r:id="rId2" ref="D4"/>
    <hyperlink r:id="rId3" ref="D5"/>
    <hyperlink r:id="rId4" ref="D24"/>
  </hyperlinks>
  <drawing r:id="rId5"/>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0.0"/>
    <col customWidth="1" min="5" max="5" width="72.25"/>
  </cols>
  <sheetData>
    <row r="1">
      <c r="A1" s="164"/>
      <c r="B1" s="180"/>
      <c r="C1" s="180"/>
      <c r="D1" s="180"/>
      <c r="E1" s="172"/>
      <c r="F1" s="172"/>
    </row>
    <row r="2">
      <c r="A2" s="167"/>
      <c r="B2" s="170"/>
      <c r="C2" s="170"/>
      <c r="D2" s="170"/>
      <c r="E2" s="170" t="s">
        <v>103</v>
      </c>
      <c r="F2" s="170" t="s">
        <v>113</v>
      </c>
    </row>
    <row r="3">
      <c r="A3" s="86" t="s">
        <v>239</v>
      </c>
      <c r="B3" s="2" t="s">
        <v>240</v>
      </c>
      <c r="C3" s="2" t="s">
        <v>241</v>
      </c>
      <c r="D3" s="2" t="s">
        <v>242</v>
      </c>
    </row>
    <row r="4">
      <c r="A4" s="170" t="s">
        <v>243</v>
      </c>
      <c r="B4" s="181"/>
      <c r="C4" s="181"/>
      <c r="D4" s="181"/>
      <c r="E4" s="182" t="s">
        <v>244</v>
      </c>
      <c r="F4" s="183" t="s">
        <v>245</v>
      </c>
    </row>
    <row r="5">
      <c r="A5" s="86" t="s">
        <v>246</v>
      </c>
      <c r="B5" s="184">
        <v>368621.0</v>
      </c>
      <c r="C5" s="184">
        <v>826279.0</v>
      </c>
      <c r="D5" s="184">
        <v>275320.0</v>
      </c>
      <c r="E5" s="185"/>
      <c r="F5" s="185"/>
    </row>
    <row r="6">
      <c r="A6" s="86" t="s">
        <v>247</v>
      </c>
      <c r="B6" s="186">
        <f>B5+C5+D5</f>
        <v>1470220</v>
      </c>
    </row>
    <row r="7">
      <c r="A7" s="187" t="s">
        <v>248</v>
      </c>
      <c r="B7" s="188">
        <f t="shared" ref="B7:D7" si="1">B5/$B$6</f>
        <v>0.2507250616</v>
      </c>
      <c r="C7" s="188">
        <f t="shared" si="1"/>
        <v>0.5620104474</v>
      </c>
      <c r="D7" s="188">
        <f t="shared" si="1"/>
        <v>0.187264491</v>
      </c>
      <c r="E7" s="177" t="s">
        <v>249</v>
      </c>
      <c r="F7" s="179"/>
    </row>
    <row r="8">
      <c r="A8" s="170" t="s">
        <v>250</v>
      </c>
      <c r="B8" s="181"/>
      <c r="C8" s="181"/>
      <c r="D8" s="181"/>
      <c r="E8" s="167"/>
      <c r="F8" s="183" t="s">
        <v>245</v>
      </c>
    </row>
    <row r="9">
      <c r="A9" s="86" t="s">
        <v>251</v>
      </c>
      <c r="B9" s="86">
        <v>1.5</v>
      </c>
      <c r="C9" s="86">
        <v>1.62</v>
      </c>
      <c r="D9" s="86">
        <v>1.34</v>
      </c>
      <c r="E9" s="185"/>
      <c r="F9" s="189"/>
    </row>
    <row r="10">
      <c r="A10" s="86" t="s">
        <v>252</v>
      </c>
      <c r="B10" s="86">
        <v>1.0</v>
      </c>
      <c r="C10" s="86">
        <v>2.0</v>
      </c>
      <c r="D10" s="86">
        <v>3.25</v>
      </c>
    </row>
    <row r="11">
      <c r="A11" s="190" t="s">
        <v>253</v>
      </c>
      <c r="B11" s="190">
        <v>0.09</v>
      </c>
      <c r="C11" s="190">
        <v>0.07</v>
      </c>
      <c r="D11" s="190">
        <v>0.2</v>
      </c>
    </row>
    <row r="12">
      <c r="A12" s="190" t="s">
        <v>254</v>
      </c>
      <c r="B12" s="190">
        <v>0.14</v>
      </c>
      <c r="C12" s="190">
        <v>0.05</v>
      </c>
      <c r="D12" s="190">
        <v>0.06</v>
      </c>
    </row>
    <row r="13">
      <c r="A13" s="190" t="s">
        <v>255</v>
      </c>
      <c r="B13" s="190">
        <v>0.21</v>
      </c>
      <c r="C13" s="190">
        <v>0.26</v>
      </c>
      <c r="D13" s="190">
        <v>0.42</v>
      </c>
    </row>
    <row r="14">
      <c r="A14" s="86" t="s">
        <v>256</v>
      </c>
      <c r="B14" s="191">
        <f t="shared" ref="B14:D14" si="2">B11+B12+B13</f>
        <v>0.44</v>
      </c>
      <c r="C14" s="191">
        <f t="shared" si="2"/>
        <v>0.38</v>
      </c>
      <c r="D14" s="191">
        <f t="shared" si="2"/>
        <v>0.68</v>
      </c>
    </row>
    <row r="15">
      <c r="A15" s="192" t="s">
        <v>257</v>
      </c>
      <c r="B15" s="188">
        <f t="shared" ref="B15:D15" si="3">B14/(sum(B9:B13)-B10)</f>
        <v>0.2268041237</v>
      </c>
      <c r="C15" s="188">
        <f t="shared" si="3"/>
        <v>0.19</v>
      </c>
      <c r="D15" s="188">
        <f t="shared" si="3"/>
        <v>0.3366336634</v>
      </c>
      <c r="E15" s="193" t="s">
        <v>258</v>
      </c>
      <c r="F15" s="179"/>
    </row>
    <row r="16">
      <c r="A16" s="170" t="s">
        <v>259</v>
      </c>
      <c r="B16" s="170"/>
      <c r="C16" s="170"/>
      <c r="D16" s="167"/>
      <c r="E16" s="167"/>
      <c r="F16" s="167"/>
    </row>
    <row r="17">
      <c r="A17" s="89" t="s">
        <v>260</v>
      </c>
      <c r="B17" s="55">
        <f t="shared" ref="B17:D17" si="4">1-(1-B15)^2</f>
        <v>0.4021681369</v>
      </c>
      <c r="C17" s="55">
        <f t="shared" si="4"/>
        <v>0.3439</v>
      </c>
      <c r="D17" s="55">
        <f t="shared" si="4"/>
        <v>0.5599451034</v>
      </c>
      <c r="E17" s="89" t="s">
        <v>261</v>
      </c>
      <c r="F17" s="19"/>
    </row>
    <row r="18">
      <c r="A18" s="86" t="s">
        <v>262</v>
      </c>
      <c r="B18" s="175">
        <f t="shared" ref="B18:D18" si="5">B7</f>
        <v>0.2507250616</v>
      </c>
      <c r="C18" s="175">
        <f t="shared" si="5"/>
        <v>0.5620104474</v>
      </c>
      <c r="D18" s="175">
        <f t="shared" si="5"/>
        <v>0.187264491</v>
      </c>
      <c r="E18" s="89" t="s">
        <v>263</v>
      </c>
    </row>
    <row r="19">
      <c r="A19" s="194" t="s">
        <v>264</v>
      </c>
      <c r="B19" s="195">
        <f>(B17*B18)+(C18*C17)+(D18*D17)</f>
        <v>0.3989668585</v>
      </c>
      <c r="E19" s="196"/>
      <c r="F19" s="196"/>
    </row>
    <row r="20">
      <c r="B20" s="197"/>
    </row>
    <row r="25">
      <c r="A25" s="175"/>
      <c r="B25" s="175"/>
      <c r="C25" s="175"/>
    </row>
    <row r="26">
      <c r="A26" s="175"/>
      <c r="B26" s="175"/>
      <c r="C26" s="175"/>
      <c r="E26" s="198"/>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row>
    <row r="27">
      <c r="A27" s="161"/>
      <c r="B27" s="200"/>
      <c r="C27" s="201"/>
    </row>
    <row r="28">
      <c r="A28" s="200"/>
      <c r="B28" s="202"/>
      <c r="C28" s="161"/>
    </row>
    <row r="29">
      <c r="A29" s="161"/>
      <c r="B29" s="203"/>
      <c r="C29" s="161"/>
    </row>
    <row r="30">
      <c r="A30" s="161"/>
      <c r="B30" s="161"/>
      <c r="C30" s="161"/>
    </row>
    <row r="31">
      <c r="A31" s="161"/>
      <c r="B31" s="161"/>
      <c r="C31" s="161"/>
    </row>
    <row r="32">
      <c r="A32" s="161"/>
      <c r="B32" s="161"/>
      <c r="C32" s="161"/>
    </row>
    <row r="33">
      <c r="A33" s="161"/>
      <c r="B33" s="161"/>
      <c r="C33" s="161"/>
    </row>
  </sheetData>
  <mergeCells count="2">
    <mergeCell ref="B6:D6"/>
    <mergeCell ref="B19:D19"/>
  </mergeCells>
  <hyperlinks>
    <hyperlink r:id="rId1" ref="F4"/>
    <hyperlink r:id="rId2" ref="F8"/>
  </hyperlinks>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25.13"/>
    <col customWidth="1" min="4" max="4" width="53.63"/>
  </cols>
  <sheetData>
    <row r="1">
      <c r="A1" s="204" t="s">
        <v>265</v>
      </c>
      <c r="B1" s="204">
        <v>2021.0</v>
      </c>
      <c r="C1" s="204" t="s">
        <v>34</v>
      </c>
      <c r="D1" s="204" t="s">
        <v>35</v>
      </c>
      <c r="E1" s="204" t="s">
        <v>36</v>
      </c>
    </row>
    <row r="2">
      <c r="A2" s="205" t="s">
        <v>266</v>
      </c>
      <c r="D2" s="185"/>
      <c r="E2" s="73" t="s">
        <v>267</v>
      </c>
    </row>
    <row r="3">
      <c r="A3" s="206" t="s">
        <v>268</v>
      </c>
      <c r="B3" s="207"/>
      <c r="C3" s="207"/>
      <c r="D3" s="207"/>
      <c r="E3" s="207"/>
    </row>
    <row r="4">
      <c r="A4" s="86" t="s">
        <v>269</v>
      </c>
      <c r="B4" s="86">
        <v>32582.0</v>
      </c>
      <c r="C4" s="86" t="s">
        <v>270</v>
      </c>
    </row>
    <row r="5">
      <c r="A5" s="86" t="s">
        <v>271</v>
      </c>
      <c r="B5" s="86">
        <v>171.8</v>
      </c>
      <c r="C5" s="86" t="s">
        <v>272</v>
      </c>
    </row>
    <row r="6">
      <c r="A6" s="86" t="s">
        <v>273</v>
      </c>
      <c r="B6" s="208">
        <f>B4/B5</f>
        <v>189.6507567</v>
      </c>
      <c r="C6" s="86" t="s">
        <v>274</v>
      </c>
      <c r="D6" s="89" t="s">
        <v>275</v>
      </c>
    </row>
    <row r="7">
      <c r="A7" s="209" t="s">
        <v>276</v>
      </c>
      <c r="B7" s="210"/>
      <c r="C7" s="211"/>
      <c r="D7" s="207"/>
      <c r="E7" s="207"/>
    </row>
    <row r="8">
      <c r="A8" s="86" t="s">
        <v>269</v>
      </c>
      <c r="B8" s="86">
        <v>40013.0</v>
      </c>
      <c r="C8" s="86" t="s">
        <v>270</v>
      </c>
    </row>
    <row r="9">
      <c r="A9" s="86" t="s">
        <v>271</v>
      </c>
      <c r="B9" s="86">
        <v>172.0</v>
      </c>
      <c r="C9" s="86" t="s">
        <v>272</v>
      </c>
    </row>
    <row r="10">
      <c r="A10" s="86" t="s">
        <v>273</v>
      </c>
      <c r="B10" s="208">
        <f>B8/B9</f>
        <v>232.6337209</v>
      </c>
      <c r="C10" s="86" t="s">
        <v>274</v>
      </c>
      <c r="D10" s="89" t="s">
        <v>275</v>
      </c>
    </row>
    <row r="11">
      <c r="A11" s="209" t="s">
        <v>277</v>
      </c>
      <c r="B11" s="212"/>
      <c r="C11" s="211"/>
      <c r="D11" s="207"/>
      <c r="E11" s="207"/>
    </row>
    <row r="12">
      <c r="A12" s="86" t="s">
        <v>278</v>
      </c>
      <c r="B12" s="86">
        <v>2865600.0</v>
      </c>
      <c r="C12" s="190" t="s">
        <v>42</v>
      </c>
    </row>
    <row r="13">
      <c r="A13" s="86" t="s">
        <v>279</v>
      </c>
      <c r="B13" s="86">
        <v>652000.0</v>
      </c>
      <c r="C13" s="190" t="s">
        <v>42</v>
      </c>
    </row>
    <row r="14">
      <c r="A14" s="86" t="s">
        <v>280</v>
      </c>
      <c r="B14" s="191">
        <f>B12+B13</f>
        <v>3517600</v>
      </c>
      <c r="C14" s="190" t="s">
        <v>42</v>
      </c>
    </row>
    <row r="15">
      <c r="A15" s="86" t="s">
        <v>281</v>
      </c>
      <c r="B15" s="175">
        <f>B12/B14</f>
        <v>0.8146463498</v>
      </c>
    </row>
    <row r="16">
      <c r="A16" s="86" t="s">
        <v>282</v>
      </c>
      <c r="B16" s="175">
        <f>B13/B14</f>
        <v>0.1853536502</v>
      </c>
    </row>
    <row r="17">
      <c r="A17" s="209" t="s">
        <v>283</v>
      </c>
      <c r="B17" s="207"/>
      <c r="C17" s="207"/>
      <c r="D17" s="207"/>
      <c r="E17" s="207"/>
    </row>
    <row r="18">
      <c r="A18" s="86" t="s">
        <v>284</v>
      </c>
      <c r="B18" s="213">
        <f>(B15*B6)+(B10*B16)</f>
        <v>197.617806</v>
      </c>
      <c r="C18" s="86" t="s">
        <v>274</v>
      </c>
      <c r="D18" s="89" t="s">
        <v>285</v>
      </c>
    </row>
    <row r="19">
      <c r="A19" s="86" t="s">
        <v>283</v>
      </c>
      <c r="B19" s="191">
        <f>B18*1.338</f>
        <v>264.4126244</v>
      </c>
      <c r="C19" s="86" t="s">
        <v>274</v>
      </c>
      <c r="D19" s="89" t="s">
        <v>286</v>
      </c>
    </row>
  </sheetData>
  <hyperlinks>
    <hyperlink r:id="rId1" ref="E2"/>
  </hyperlinks>
  <drawing r:id="rId2"/>
</worksheet>
</file>